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750" yWindow="360" windowWidth="15300" windowHeight="11475"/>
  </bookViews>
  <sheets>
    <sheet name="Лист1" sheetId="6" r:id="rId1"/>
  </sheets>
  <definedNames>
    <definedName name="_xlnm.Print_Area" localSheetId="0">Лист1!$A$1:$L$67</definedName>
  </definedNames>
  <calcPr calcId="124519"/>
</workbook>
</file>

<file path=xl/calcChain.xml><?xml version="1.0" encoding="utf-8"?>
<calcChain xmlns="http://schemas.openxmlformats.org/spreadsheetml/2006/main">
  <c r="I55" i="6"/>
  <c r="I21" s="1"/>
  <c r="I48" l="1"/>
  <c r="H48" l="1"/>
  <c r="D37"/>
  <c r="I20"/>
  <c r="G20"/>
  <c r="F20"/>
  <c r="I22" l="1"/>
  <c r="I58"/>
  <c r="I47" s="1"/>
  <c r="I19" l="1"/>
  <c r="I33" l="1"/>
  <c r="I27"/>
  <c r="M35" l="1"/>
  <c r="M34"/>
  <c r="M50"/>
  <c r="M49"/>
  <c r="M44"/>
  <c r="M43"/>
  <c r="I16"/>
  <c r="I15"/>
  <c r="H33"/>
  <c r="M36" l="1"/>
  <c r="H20"/>
  <c r="H58"/>
  <c r="H47" s="1"/>
  <c r="I24"/>
  <c r="I23" s="1"/>
  <c r="G47" l="1"/>
  <c r="F47"/>
  <c r="E47"/>
  <c r="D47"/>
  <c r="G42"/>
  <c r="G38"/>
  <c r="F38"/>
  <c r="F37" s="1"/>
  <c r="E38"/>
  <c r="E37" s="1"/>
  <c r="H37"/>
  <c r="G33"/>
  <c r="F33"/>
  <c r="E33"/>
  <c r="D33"/>
  <c r="E28"/>
  <c r="H27"/>
  <c r="H23" s="1"/>
  <c r="G27"/>
  <c r="G23" s="1"/>
  <c r="F27"/>
  <c r="E27"/>
  <c r="D27"/>
  <c r="E25"/>
  <c r="E24" s="1"/>
  <c r="F24"/>
  <c r="F23" s="1"/>
  <c r="D24"/>
  <c r="D23" s="1"/>
  <c r="G17"/>
  <c r="F17"/>
  <c r="D17"/>
  <c r="H16"/>
  <c r="G16"/>
  <c r="F16"/>
  <c r="E16"/>
  <c r="D16"/>
  <c r="M16" s="1"/>
  <c r="H15"/>
  <c r="G15"/>
  <c r="F15"/>
  <c r="E15"/>
  <c r="D15"/>
  <c r="G37" l="1"/>
  <c r="E23"/>
  <c r="E14" s="1"/>
  <c r="I18"/>
  <c r="D14"/>
  <c r="F18"/>
  <c r="M15"/>
  <c r="E17"/>
  <c r="M37"/>
  <c r="H14"/>
  <c r="H18" s="1"/>
  <c r="G18"/>
  <c r="G14"/>
  <c r="M23" l="1"/>
  <c r="F14"/>
  <c r="H17"/>
  <c r="M47" l="1"/>
  <c r="I14"/>
  <c r="I17" l="1"/>
  <c r="M17" s="1"/>
  <c r="M18" s="1"/>
  <c r="M14"/>
</calcChain>
</file>

<file path=xl/sharedStrings.xml><?xml version="1.0" encoding="utf-8"?>
<sst xmlns="http://schemas.openxmlformats.org/spreadsheetml/2006/main" count="136" uniqueCount="102">
  <si>
    <t>Приложение</t>
  </si>
  <si>
    <t xml:space="preserve">к постановлению администрации </t>
  </si>
  <si>
    <t>Усть-Абаканского района</t>
  </si>
  <si>
    <t>Ответственный исполнитель, соисполнители</t>
  </si>
  <si>
    <t>всего</t>
  </si>
  <si>
    <t>Управление землепользования</t>
  </si>
  <si>
    <t>Подпрограмма 1</t>
  </si>
  <si>
    <t>«Создание общих условий функционирования сельского хозяйства и регулирования рынков сельскохозяйственной продукции, сырья и продовольствия»</t>
  </si>
  <si>
    <t xml:space="preserve">Основное мероприятие 1 </t>
  </si>
  <si>
    <t>Повышение эффективности функционирования агропромышленного комплекса</t>
  </si>
  <si>
    <t>Мероприятие 1</t>
  </si>
  <si>
    <t>Создание общих условий функционирования сельского хозяйства</t>
  </si>
  <si>
    <t>Основное мероприятие 2</t>
  </si>
  <si>
    <t>Обеспечение деятельности органов местного самоуправления</t>
  </si>
  <si>
    <t>Органы местного самоуправления</t>
  </si>
  <si>
    <t>Основное мероприятие 3</t>
  </si>
  <si>
    <t xml:space="preserve">Содержание объекта по утилизации </t>
  </si>
  <si>
    <t>Снижение количества отходов, размещаемых на несанкционированных свалках.                                             Обеспечение захоронение биологических отходов на объекте "Биотермическая яма".</t>
  </si>
  <si>
    <t>Осуществление отдельных государственных полномочий по предупреждению и ликвидации болезней животных</t>
  </si>
  <si>
    <t>Управление землепользования (РХ)</t>
  </si>
  <si>
    <t>Мероприятие 2</t>
  </si>
  <si>
    <t>Охрана биотермической ямы</t>
  </si>
  <si>
    <t>Подпрограмма 2</t>
  </si>
  <si>
    <t>Обеспечение благоустроенным жильем молодых семей и молодых специалистов, проживающих в сельской местности</t>
  </si>
  <si>
    <t>2.1.</t>
  </si>
  <si>
    <t>Управление финансов</t>
  </si>
  <si>
    <t>Наименование муниципальной программы, подпрограммы муниципальной программы, основных мероприятий и мероприятий</t>
  </si>
  <si>
    <t>средства федерального бюджета (ФБ)</t>
  </si>
  <si>
    <t>Управление землепользования (ФБ)</t>
  </si>
  <si>
    <t>-</t>
  </si>
  <si>
    <t>1.2.</t>
  </si>
  <si>
    <t>1.1.</t>
  </si>
  <si>
    <t>2.2.</t>
  </si>
  <si>
    <t>Строительство водопровода аал Чарков</t>
  </si>
  <si>
    <t>Реализация мероприятий по улучшению жилищных условий граждан, молодых семей и молодых специалистов, проживающих в сельской местности</t>
  </si>
  <si>
    <t>Муниципальная программа</t>
  </si>
  <si>
    <r>
      <t xml:space="preserve">Связь с показателями муниципальной программы            </t>
    </r>
    <r>
      <rPr>
        <sz val="8"/>
        <color indexed="8"/>
        <rFont val="Times New Roman"/>
        <family val="1"/>
        <charset val="204"/>
      </rPr>
      <t>(номер показателя, характеризующего результат реализации основного мероприятия)</t>
    </r>
  </si>
  <si>
    <t>Статус № п/п</t>
  </si>
  <si>
    <t>Расходы (руб.), годы</t>
  </si>
  <si>
    <t xml:space="preserve">Ожидаемый результат </t>
  </si>
  <si>
    <t>Основные направления реализации</t>
  </si>
  <si>
    <t>Строительство водопровода в аале Чарков Усть-Абаканского района</t>
  </si>
  <si>
    <t>средства районного бюджета</t>
  </si>
  <si>
    <t>Увеличение протяженности введенных в действие локальных водопроводов на 7,6 км.</t>
  </si>
  <si>
    <t>Ввод и приобретение жилья – 1,04 тыс. кв. метров;</t>
  </si>
  <si>
    <t>Увеличение обеспеченности кадрами; повышение престижа профессий в сельскохозяйственном производстве.</t>
  </si>
  <si>
    <t>Проведение конкурсов, ярмарок, мероприятий</t>
  </si>
  <si>
    <t>Обеспечение деятельности управления землепользования</t>
  </si>
  <si>
    <t>Обеспечение деятельности биотермической ямы</t>
  </si>
  <si>
    <t>Обеспечение сельских населенных пунктов объектами социальной и инженерной инфраструктуры</t>
  </si>
  <si>
    <t xml:space="preserve">Управление финансов (ФБ)                </t>
  </si>
  <si>
    <t>Управление финансов (РХ)</t>
  </si>
  <si>
    <t>Реализация мероприятий по устойчивому развитию сельских территорий</t>
  </si>
  <si>
    <t>Подпрограмма 3</t>
  </si>
  <si>
    <t>Приобретение жилья для граждан,  проживающих на сельских территориях</t>
  </si>
  <si>
    <t>3.1.</t>
  </si>
  <si>
    <t>Реализация проектов комплексного развитие сельских территорий</t>
  </si>
  <si>
    <t>Н.А. Потылицына</t>
  </si>
  <si>
    <t>Управление образования</t>
  </si>
  <si>
    <t>Обеспечение комплексного развития сельских территорий в части улучшения жилищных условий граждан, проживающих на сельских территориях</t>
  </si>
  <si>
    <t xml:space="preserve">к муниципальной программе «Развитие агропромышленного комплекса Усть-Абаканского района и социальной сферы на селе»
</t>
  </si>
  <si>
    <t>Основное мероприятие2</t>
  </si>
  <si>
    <t>3.2</t>
  </si>
  <si>
    <t>«Развитие агропромышленного комплекса Усть-Абаканского района и социальной сферы на селе»</t>
  </si>
  <si>
    <t>«Устойчивое развитие сельских территорий»</t>
  </si>
  <si>
    <t>«Комплексное развитие сельских территорий»</t>
  </si>
  <si>
    <t>Приобретение жилья для граждан, молодых семей и молодых специалистов, проживающих в сельской местности.</t>
  </si>
  <si>
    <t>Иные межбюджетные трансферты на мероприятия по комплексному развитию сельских территорий</t>
  </si>
  <si>
    <t>Создание спортивной площадки</t>
  </si>
  <si>
    <t>Количество реализованных проектов  комплексного развития сельских территорий на 2 единицы</t>
  </si>
  <si>
    <t>Строительство жилья, предоставляемого по договорам найма жилого помещения</t>
  </si>
  <si>
    <t>Иные межбюджетные трансферты на реализацию мероприятий по строительству жилья, предоставляемого по договору найма жилого помещения</t>
  </si>
  <si>
    <t>средства республиканского бюджета (РХ)</t>
  </si>
  <si>
    <t>3.3.</t>
  </si>
  <si>
    <t xml:space="preserve">Приложение </t>
  </si>
  <si>
    <t>Обеспечение благоустроенным жильем граждан, проживающих в сельской местности</t>
  </si>
  <si>
    <t>Мероприятие 3</t>
  </si>
  <si>
    <t>Строительство жилья, предоставляемого по договору найма жилого помещения</t>
  </si>
  <si>
    <t>Мероприятие 4</t>
  </si>
  <si>
    <t xml:space="preserve">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</t>
  </si>
  <si>
    <t>Обеспечение комплексного развития сельских территорий (формирование современного облика сельских территорий, направленных на создание  и развитие инфраструктуры в сельской местности)</t>
  </si>
  <si>
    <t>Управление образование (ФБ)</t>
  </si>
  <si>
    <t>Управление образование (РХ)</t>
  </si>
  <si>
    <t>Управление образование (МБ)</t>
  </si>
  <si>
    <t>Заместитель Главы администрации Усть-Абаканского района по финансам и экономике - руководитель управления финансов и экономики Администрации Усть-Абаканского района</t>
  </si>
  <si>
    <t xml:space="preserve">Формирование современного облика сельских территорий, направленных на создание и развитие инфраструктуры в сельской местности </t>
  </si>
  <si>
    <t>Капитальный ремонт культурно-досугового центра «Центр» с.Калинино</t>
  </si>
  <si>
    <t xml:space="preserve">Иные межбюджетные трансферты на мероприятия по формированию современного облика сельских территорий, направленных на создание и развитие инфраструктуры в сельской местности </t>
  </si>
  <si>
    <t>Управление культуры</t>
  </si>
  <si>
    <t xml:space="preserve">Капитальный ремонт в школах, создание спортивной площадки, ремонт клуба (2021г - МБОУ «Калининская СОШ») </t>
  </si>
  <si>
    <t>Управление ЖКХ и строительства</t>
  </si>
  <si>
    <t>Управление ЖКХ и строительства (ФБ)</t>
  </si>
  <si>
    <t>Управление ЖКХ и строительства (РХ)</t>
  </si>
  <si>
    <t xml:space="preserve">Изготовление ПСД на строительство школы искусств, на строительство библиотеки.                           </t>
  </si>
  <si>
    <t>Капитальный ремонт МБОУ «Калининская СОШ».                                     Госэкспертиза ПСД и сметной стоимости: МБДОУ "Родничок"; МБОУ Чапаевская СОШ, "НШ-ДС "Росток" (разработка ПСД на реконструкцию здания); МБДОУ "Усть-Абаканская ЦДО".</t>
  </si>
  <si>
    <t>Мероприятие 5</t>
  </si>
  <si>
    <t>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(средства работодателя)</t>
  </si>
  <si>
    <t>Управление ЖКХ</t>
  </si>
  <si>
    <t>Программные мероприятия на 2016-2021 годы</t>
  </si>
  <si>
    <t>Ввод и приобретение жилья для граждан  – 0,212 тыс. кв. метров;</t>
  </si>
  <si>
    <t>Ввод   жилья для граждан, предоставляемого по договорам найма жилого помещения-0,27 тыс. кв.метров.</t>
  </si>
  <si>
    <t xml:space="preserve">от 30.12.2021  № 1362 - п 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</si>
</sst>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i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3"/>
      <color rgb="FF2D2D2D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215">
    <xf numFmtId="0" fontId="0" fillId="0" borderId="0" xfId="0"/>
    <xf numFmtId="0" fontId="4" fillId="0" borderId="0" xfId="0" applyFont="1"/>
    <xf numFmtId="0" fontId="0" fillId="2" borderId="0" xfId="0" applyFill="1"/>
    <xf numFmtId="0" fontId="5" fillId="2" borderId="0" xfId="0" applyFont="1" applyFill="1" applyAlignment="1"/>
    <xf numFmtId="0" fontId="3" fillId="2" borderId="1" xfId="0" applyFont="1" applyFill="1" applyBorder="1" applyAlignment="1">
      <alignment vertical="top" wrapText="1"/>
    </xf>
    <xf numFmtId="0" fontId="7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top"/>
    </xf>
    <xf numFmtId="3" fontId="3" fillId="2" borderId="1" xfId="0" applyNumberFormat="1" applyFont="1" applyFill="1" applyBorder="1" applyAlignment="1">
      <alignment vertical="top"/>
    </xf>
    <xf numFmtId="0" fontId="3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3" fontId="3" fillId="2" borderId="1" xfId="0" applyNumberFormat="1" applyFont="1" applyFill="1" applyBorder="1" applyAlignment="1">
      <alignment horizontal="justify" vertical="top" wrapText="1"/>
    </xf>
    <xf numFmtId="0" fontId="3" fillId="0" borderId="1" xfId="0" applyFont="1" applyBorder="1"/>
    <xf numFmtId="49" fontId="8" fillId="0" borderId="1" xfId="0" applyNumberFormat="1" applyFont="1" applyBorder="1" applyAlignment="1">
      <alignment vertical="top" wrapText="1"/>
    </xf>
    <xf numFmtId="0" fontId="12" fillId="0" borderId="1" xfId="0" applyFont="1" applyBorder="1" applyAlignment="1">
      <alignment horizontal="left" vertical="top"/>
    </xf>
    <xf numFmtId="0" fontId="12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vertical="top" wrapText="1"/>
    </xf>
    <xf numFmtId="0" fontId="0" fillId="2" borderId="0" xfId="0" applyFill="1" applyBorder="1"/>
    <xf numFmtId="0" fontId="3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right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/>
    </xf>
    <xf numFmtId="4" fontId="3" fillId="2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/>
    </xf>
    <xf numFmtId="4" fontId="8" fillId="0" borderId="1" xfId="0" applyNumberFormat="1" applyFont="1" applyBorder="1" applyAlignment="1">
      <alignment horizontal="right" vertical="top"/>
    </xf>
    <xf numFmtId="4" fontId="3" fillId="2" borderId="2" xfId="0" applyNumberFormat="1" applyFont="1" applyFill="1" applyBorder="1" applyAlignment="1">
      <alignment horizontal="right" vertical="top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justify" vertical="top" wrapText="1"/>
    </xf>
    <xf numFmtId="0" fontId="3" fillId="2" borderId="2" xfId="0" applyFont="1" applyFill="1" applyBorder="1" applyAlignment="1">
      <alignment vertical="top" wrapText="1"/>
    </xf>
    <xf numFmtId="3" fontId="12" fillId="0" borderId="1" xfId="0" applyNumberFormat="1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/>
    </xf>
    <xf numFmtId="0" fontId="12" fillId="0" borderId="1" xfId="0" applyFont="1" applyBorder="1"/>
    <xf numFmtId="0" fontId="12" fillId="2" borderId="1" xfId="0" applyFont="1" applyFill="1" applyBorder="1"/>
    <xf numFmtId="0" fontId="3" fillId="0" borderId="1" xfId="2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12" fillId="0" borderId="2" xfId="0" applyFont="1" applyBorder="1" applyAlignment="1">
      <alignment vertical="top"/>
    </xf>
    <xf numFmtId="0" fontId="0" fillId="3" borderId="0" xfId="0" applyFill="1"/>
    <xf numFmtId="4" fontId="3" fillId="2" borderId="1" xfId="0" applyNumberFormat="1" applyFont="1" applyFill="1" applyBorder="1"/>
    <xf numFmtId="4" fontId="3" fillId="2" borderId="1" xfId="0" applyNumberFormat="1" applyFont="1" applyFill="1" applyBorder="1" applyAlignment="1">
      <alignment horizontal="justify" vertical="top" wrapText="1"/>
    </xf>
    <xf numFmtId="4" fontId="3" fillId="4" borderId="1" xfId="0" applyNumberFormat="1" applyFont="1" applyFill="1" applyBorder="1" applyAlignment="1">
      <alignment horizontal="right" vertical="top" wrapText="1"/>
    </xf>
    <xf numFmtId="4" fontId="3" fillId="4" borderId="1" xfId="0" applyNumberFormat="1" applyFont="1" applyFill="1" applyBorder="1" applyAlignment="1">
      <alignment horizontal="right" vertical="top"/>
    </xf>
    <xf numFmtId="0" fontId="3" fillId="4" borderId="1" xfId="0" applyFont="1" applyFill="1" applyBorder="1" applyAlignment="1">
      <alignment vertical="top"/>
    </xf>
    <xf numFmtId="0" fontId="3" fillId="4" borderId="1" xfId="2" applyFont="1" applyFill="1" applyBorder="1" applyAlignment="1">
      <alignment vertical="top" wrapText="1"/>
    </xf>
    <xf numFmtId="0" fontId="12" fillId="4" borderId="1" xfId="0" applyFont="1" applyFill="1" applyBorder="1" applyAlignment="1">
      <alignment vertical="top"/>
    </xf>
    <xf numFmtId="0" fontId="0" fillId="4" borderId="0" xfId="0" applyFill="1"/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top" wrapText="1"/>
    </xf>
    <xf numFmtId="0" fontId="0" fillId="4" borderId="0" xfId="0" applyFill="1" applyBorder="1"/>
    <xf numFmtId="4" fontId="8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top"/>
    </xf>
    <xf numFmtId="0" fontId="15" fillId="0" borderId="0" xfId="0" applyFont="1"/>
    <xf numFmtId="0" fontId="15" fillId="2" borderId="0" xfId="0" applyFont="1" applyFill="1"/>
    <xf numFmtId="0" fontId="7" fillId="4" borderId="0" xfId="0" applyFont="1" applyFill="1"/>
    <xf numFmtId="4" fontId="7" fillId="4" borderId="0" xfId="0" applyNumberFormat="1" applyFont="1" applyFill="1"/>
    <xf numFmtId="4" fontId="7" fillId="4" borderId="1" xfId="0" applyNumberFormat="1" applyFont="1" applyFill="1" applyBorder="1"/>
    <xf numFmtId="4" fontId="0" fillId="4" borderId="0" xfId="0" applyNumberFormat="1" applyFill="1"/>
    <xf numFmtId="49" fontId="3" fillId="4" borderId="1" xfId="0" applyNumberFormat="1" applyFont="1" applyFill="1" applyBorder="1" applyAlignment="1">
      <alignment horizontal="center" vertical="top"/>
    </xf>
    <xf numFmtId="3" fontId="12" fillId="2" borderId="10" xfId="0" applyNumberFormat="1" applyFont="1" applyFill="1" applyBorder="1" applyAlignment="1">
      <alignment vertical="top" wrapText="1"/>
    </xf>
    <xf numFmtId="0" fontId="12" fillId="2" borderId="10" xfId="0" applyFont="1" applyFill="1" applyBorder="1" applyAlignment="1">
      <alignment vertical="top" wrapText="1"/>
    </xf>
    <xf numFmtId="0" fontId="0" fillId="3" borderId="3" xfId="0" applyFill="1" applyBorder="1"/>
    <xf numFmtId="0" fontId="0" fillId="3" borderId="0" xfId="0" applyFill="1" applyBorder="1"/>
    <xf numFmtId="49" fontId="3" fillId="2" borderId="2" xfId="0" applyNumberFormat="1" applyFont="1" applyFill="1" applyBorder="1" applyAlignment="1">
      <alignment horizontal="center" vertical="top"/>
    </xf>
    <xf numFmtId="49" fontId="3" fillId="2" borderId="3" xfId="0" applyNumberFormat="1" applyFont="1" applyFill="1" applyBorder="1" applyAlignment="1">
      <alignment vertical="top"/>
    </xf>
    <xf numFmtId="49" fontId="3" fillId="2" borderId="4" xfId="0" applyNumberFormat="1" applyFont="1" applyFill="1" applyBorder="1" applyAlignment="1">
      <alignment vertical="top"/>
    </xf>
    <xf numFmtId="3" fontId="12" fillId="4" borderId="1" xfId="0" applyNumberFormat="1" applyFont="1" applyFill="1" applyBorder="1" applyAlignment="1">
      <alignment vertical="top" wrapText="1"/>
    </xf>
    <xf numFmtId="0" fontId="3" fillId="4" borderId="1" xfId="0" applyFont="1" applyFill="1" applyBorder="1" applyAlignment="1">
      <alignment vertical="top" wrapText="1"/>
    </xf>
    <xf numFmtId="0" fontId="12" fillId="4" borderId="1" xfId="0" applyFont="1" applyFill="1" applyBorder="1"/>
    <xf numFmtId="0" fontId="0" fillId="4" borderId="3" xfId="0" applyFill="1" applyBorder="1"/>
    <xf numFmtId="0" fontId="12" fillId="4" borderId="9" xfId="0" applyFont="1" applyFill="1" applyBorder="1" applyAlignment="1">
      <alignment vertical="top" wrapText="1"/>
    </xf>
    <xf numFmtId="0" fontId="0" fillId="4" borderId="4" xfId="0" applyFill="1" applyBorder="1"/>
    <xf numFmtId="0" fontId="0" fillId="4" borderId="0" xfId="0" applyFill="1" applyBorder="1"/>
    <xf numFmtId="4" fontId="6" fillId="4" borderId="1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top" wrapText="1"/>
    </xf>
    <xf numFmtId="4" fontId="8" fillId="4" borderId="1" xfId="0" applyNumberFormat="1" applyFont="1" applyFill="1" applyBorder="1" applyAlignment="1">
      <alignment horizontal="center" vertical="top" wrapText="1"/>
    </xf>
    <xf numFmtId="4" fontId="3" fillId="4" borderId="1" xfId="0" applyNumberFormat="1" applyFont="1" applyFill="1" applyBorder="1" applyAlignment="1">
      <alignment horizontal="center" vertical="top" wrapText="1"/>
    </xf>
    <xf numFmtId="4" fontId="3" fillId="4" borderId="1" xfId="0" applyNumberFormat="1" applyFont="1" applyFill="1" applyBorder="1" applyAlignment="1">
      <alignment horizontal="center" vertical="top"/>
    </xf>
    <xf numFmtId="4" fontId="3" fillId="4" borderId="2" xfId="0" applyNumberFormat="1" applyFont="1" applyFill="1" applyBorder="1" applyAlignment="1">
      <alignment horizontal="center" vertical="top"/>
    </xf>
    <xf numFmtId="4" fontId="3" fillId="4" borderId="4" xfId="0" applyNumberFormat="1" applyFont="1" applyFill="1" applyBorder="1" applyAlignment="1">
      <alignment horizontal="center" vertical="top" wrapText="1"/>
    </xf>
    <xf numFmtId="4" fontId="8" fillId="4" borderId="1" xfId="0" applyNumberFormat="1" applyFont="1" applyFill="1" applyBorder="1" applyAlignment="1">
      <alignment horizontal="center" vertical="top"/>
    </xf>
    <xf numFmtId="4" fontId="12" fillId="4" borderId="1" xfId="0" applyNumberFormat="1" applyFont="1" applyFill="1" applyBorder="1" applyAlignment="1">
      <alignment horizontal="center" vertical="top"/>
    </xf>
    <xf numFmtId="0" fontId="15" fillId="4" borderId="0" xfId="0" applyFont="1" applyFill="1" applyBorder="1"/>
    <xf numFmtId="4" fontId="16" fillId="0" borderId="1" xfId="0" applyNumberFormat="1" applyFont="1" applyBorder="1" applyAlignment="1">
      <alignment horizontal="right" vertical="top"/>
    </xf>
    <xf numFmtId="4" fontId="3" fillId="2" borderId="2" xfId="0" applyNumberFormat="1" applyFont="1" applyFill="1" applyBorder="1" applyAlignment="1">
      <alignment vertical="top" wrapText="1"/>
    </xf>
    <xf numFmtId="4" fontId="3" fillId="2" borderId="2" xfId="0" applyNumberFormat="1" applyFont="1" applyFill="1" applyBorder="1" applyAlignment="1">
      <alignment vertical="top"/>
    </xf>
    <xf numFmtId="0" fontId="18" fillId="0" borderId="0" xfId="0" applyFont="1"/>
    <xf numFmtId="0" fontId="3" fillId="0" borderId="1" xfId="0" applyFont="1" applyBorder="1" applyAlignment="1">
      <alignment vertical="top" wrapText="1"/>
    </xf>
    <xf numFmtId="4" fontId="15" fillId="0" borderId="0" xfId="0" applyNumberFormat="1" applyFont="1"/>
    <xf numFmtId="3" fontId="12" fillId="4" borderId="10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2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19" fillId="0" borderId="0" xfId="0" applyFont="1" applyAlignment="1">
      <alignment wrapText="1"/>
    </xf>
    <xf numFmtId="0" fontId="12" fillId="4" borderId="1" xfId="0" applyFont="1" applyFill="1" applyBorder="1" applyAlignment="1">
      <alignment vertical="top" wrapText="1"/>
    </xf>
    <xf numFmtId="0" fontId="3" fillId="4" borderId="4" xfId="0" applyFont="1" applyFill="1" applyBorder="1" applyAlignment="1">
      <alignment horizontal="left" vertical="top"/>
    </xf>
    <xf numFmtId="0" fontId="12" fillId="0" borderId="2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12" fillId="0" borderId="12" xfId="0" applyFont="1" applyBorder="1" applyAlignment="1">
      <alignment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4" borderId="4" xfId="2" applyFont="1" applyFill="1" applyBorder="1" applyAlignment="1">
      <alignment horizontal="left" vertical="top" wrapText="1"/>
    </xf>
    <xf numFmtId="0" fontId="0" fillId="0" borderId="0" xfId="0" applyFill="1"/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4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/>
    </xf>
    <xf numFmtId="4" fontId="12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Border="1"/>
    <xf numFmtId="4" fontId="12" fillId="0" borderId="1" xfId="0" applyNumberFormat="1" applyFont="1" applyFill="1" applyBorder="1" applyAlignment="1">
      <alignment horizontal="center" vertical="top"/>
    </xf>
    <xf numFmtId="0" fontId="15" fillId="0" borderId="0" xfId="0" applyFont="1" applyFill="1" applyBorder="1"/>
    <xf numFmtId="0" fontId="12" fillId="0" borderId="1" xfId="0" applyFont="1" applyFill="1" applyBorder="1" applyAlignment="1">
      <alignment vertical="top"/>
    </xf>
    <xf numFmtId="0" fontId="0" fillId="0" borderId="1" xfId="0" applyFill="1" applyBorder="1"/>
    <xf numFmtId="0" fontId="0" fillId="0" borderId="3" xfId="0" applyFill="1" applyBorder="1"/>
    <xf numFmtId="0" fontId="12" fillId="0" borderId="0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vertical="top" wrapText="1"/>
    </xf>
    <xf numFmtId="0" fontId="17" fillId="0" borderId="11" xfId="0" applyFont="1" applyBorder="1" applyAlignment="1">
      <alignment horizontal="left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2" fillId="0" borderId="0" xfId="0" applyFont="1" applyAlignment="1">
      <alignment wrapText="1"/>
    </xf>
    <xf numFmtId="0" fontId="12" fillId="4" borderId="0" xfId="0" applyFont="1" applyFill="1" applyBorder="1"/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top"/>
    </xf>
    <xf numFmtId="0" fontId="3" fillId="4" borderId="3" xfId="0" applyFont="1" applyFill="1" applyBorder="1" applyAlignment="1">
      <alignment horizontal="left" vertical="top"/>
    </xf>
    <xf numFmtId="0" fontId="3" fillId="4" borderId="4" xfId="0" applyFont="1" applyFill="1" applyBorder="1" applyAlignment="1">
      <alignment horizontal="left" vertical="top"/>
    </xf>
    <xf numFmtId="0" fontId="17" fillId="4" borderId="0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49" fontId="3" fillId="4" borderId="2" xfId="0" applyNumberFormat="1" applyFont="1" applyFill="1" applyBorder="1" applyAlignment="1">
      <alignment horizontal="center" vertical="top"/>
    </xf>
    <xf numFmtId="49" fontId="3" fillId="4" borderId="3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horizontal="center" vertical="top"/>
    </xf>
    <xf numFmtId="0" fontId="3" fillId="4" borderId="2" xfId="2" applyFont="1" applyFill="1" applyBorder="1" applyAlignment="1">
      <alignment horizontal="left" vertical="top" wrapText="1"/>
    </xf>
    <xf numFmtId="0" fontId="3" fillId="4" borderId="3" xfId="2" applyFont="1" applyFill="1" applyBorder="1" applyAlignment="1">
      <alignment horizontal="left" vertical="top" wrapText="1"/>
    </xf>
    <xf numFmtId="0" fontId="3" fillId="4" borderId="4" xfId="2" applyFont="1" applyFill="1" applyBorder="1" applyAlignment="1">
      <alignment horizontal="left" vertical="top" wrapText="1"/>
    </xf>
    <xf numFmtId="3" fontId="12" fillId="0" borderId="2" xfId="0" applyNumberFormat="1" applyFont="1" applyBorder="1" applyAlignment="1">
      <alignment horizontal="left" vertical="top" wrapText="1"/>
    </xf>
    <xf numFmtId="3" fontId="12" fillId="0" borderId="3" xfId="0" applyNumberFormat="1" applyFont="1" applyBorder="1" applyAlignment="1">
      <alignment horizontal="left" vertical="top" wrapText="1"/>
    </xf>
    <xf numFmtId="3" fontId="12" fillId="0" borderId="4" xfId="0" applyNumberFormat="1" applyFont="1" applyBorder="1" applyAlignment="1">
      <alignment horizontal="left" vertical="top" wrapText="1"/>
    </xf>
    <xf numFmtId="0" fontId="10" fillId="2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left" wrapText="1"/>
    </xf>
    <xf numFmtId="0" fontId="20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3" fillId="0" borderId="8" xfId="1" applyFont="1" applyBorder="1" applyAlignment="1" applyProtection="1">
      <alignment horizontal="center" vertical="center" wrapText="1"/>
    </xf>
    <xf numFmtId="0" fontId="13" fillId="0" borderId="9" xfId="1" applyFont="1" applyBorder="1" applyAlignment="1" applyProtection="1">
      <alignment horizontal="center" vertical="center" wrapText="1"/>
    </xf>
    <xf numFmtId="0" fontId="3" fillId="2" borderId="2" xfId="0" applyFont="1" applyFill="1" applyBorder="1" applyAlignment="1">
      <alignment horizontal="left" vertical="top" wrapText="1"/>
    </xf>
    <xf numFmtId="49" fontId="3" fillId="2" borderId="2" xfId="0" applyNumberFormat="1" applyFont="1" applyFill="1" applyBorder="1" applyAlignment="1">
      <alignment horizontal="center" vertical="top"/>
    </xf>
    <xf numFmtId="49" fontId="3" fillId="2" borderId="3" xfId="0" applyNumberFormat="1" applyFont="1" applyFill="1" applyBorder="1" applyAlignment="1">
      <alignment horizontal="center" vertical="top"/>
    </xf>
    <xf numFmtId="49" fontId="3" fillId="2" borderId="4" xfId="0" applyNumberFormat="1" applyFont="1" applyFill="1" applyBorder="1" applyAlignment="1">
      <alignment horizontal="center" vertical="top"/>
    </xf>
    <xf numFmtId="3" fontId="12" fillId="4" borderId="2" xfId="0" applyNumberFormat="1" applyFont="1" applyFill="1" applyBorder="1" applyAlignment="1">
      <alignment horizontal="left" vertical="top" wrapText="1"/>
    </xf>
    <xf numFmtId="3" fontId="12" fillId="4" borderId="3" xfId="0" applyNumberFormat="1" applyFont="1" applyFill="1" applyBorder="1" applyAlignment="1">
      <alignment horizontal="left" vertical="top" wrapText="1"/>
    </xf>
    <xf numFmtId="3" fontId="12" fillId="4" borderId="4" xfId="0" applyNumberFormat="1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 vertical="top" wrapText="1"/>
    </xf>
    <xf numFmtId="2" fontId="3" fillId="2" borderId="4" xfId="0" applyNumberFormat="1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center" vertical="top"/>
    </xf>
    <xf numFmtId="0" fontId="3" fillId="0" borderId="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</cellXfs>
  <cellStyles count="4">
    <cellStyle name="Гиперссылка" xfId="1" builtinId="8"/>
    <cellStyle name="Обычный" xfId="0" builtinId="0"/>
    <cellStyle name="Обычный 2" xfId="2"/>
    <cellStyle name="Обычный 2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91"/>
  <sheetViews>
    <sheetView tabSelected="1" view="pageBreakPreview" zoomScale="80" zoomScaleSheetLayoutView="80" workbookViewId="0">
      <selection activeCell="J7" sqref="J7:L7"/>
    </sheetView>
  </sheetViews>
  <sheetFormatPr defaultRowHeight="15"/>
  <cols>
    <col min="1" max="1" width="21.140625" customWidth="1"/>
    <col min="2" max="2" width="31.7109375" customWidth="1"/>
    <col min="3" max="3" width="25.7109375" customWidth="1"/>
    <col min="4" max="4" width="18.140625" customWidth="1"/>
    <col min="5" max="5" width="17.42578125" style="2" customWidth="1"/>
    <col min="6" max="6" width="19.85546875" customWidth="1"/>
    <col min="7" max="7" width="18.85546875" customWidth="1"/>
    <col min="8" max="8" width="17.85546875" style="68" customWidth="1"/>
    <col min="9" max="9" width="20.7109375" style="127" customWidth="1"/>
    <col min="10" max="10" width="37.28515625" style="2" customWidth="1"/>
    <col min="11" max="11" width="29.28515625" style="2" customWidth="1"/>
    <col min="12" max="12" width="16.42578125" style="2" customWidth="1"/>
    <col min="13" max="13" width="20.28515625" style="68" hidden="1" customWidth="1"/>
    <col min="14" max="14" width="9.140625" style="68"/>
    <col min="15" max="15" width="12.5703125" style="68" customWidth="1"/>
    <col min="16" max="26" width="9.140625" style="68"/>
  </cols>
  <sheetData>
    <row r="1" spans="1:26" ht="18.75">
      <c r="J1" s="183" t="s">
        <v>74</v>
      </c>
      <c r="K1" s="183"/>
      <c r="L1" s="183"/>
    </row>
    <row r="2" spans="1:26" ht="18.75">
      <c r="J2" s="184" t="s">
        <v>1</v>
      </c>
      <c r="K2" s="184"/>
      <c r="L2" s="184"/>
    </row>
    <row r="3" spans="1:26" ht="18.75">
      <c r="J3" s="184" t="s">
        <v>2</v>
      </c>
      <c r="K3" s="184"/>
      <c r="L3" s="184"/>
    </row>
    <row r="4" spans="1:26" ht="18.75">
      <c r="J4" s="185" t="s">
        <v>101</v>
      </c>
      <c r="K4" s="185"/>
      <c r="L4" s="185"/>
    </row>
    <row r="5" spans="1:26" ht="10.5" customHeight="1">
      <c r="J5" s="56"/>
      <c r="K5" s="56"/>
      <c r="L5" s="56"/>
    </row>
    <row r="6" spans="1:26" ht="18.75">
      <c r="J6" s="184" t="s">
        <v>0</v>
      </c>
      <c r="K6" s="184"/>
      <c r="L6" s="184"/>
    </row>
    <row r="7" spans="1:26" ht="58.5" customHeight="1">
      <c r="A7" s="1"/>
      <c r="J7" s="182" t="s">
        <v>60</v>
      </c>
      <c r="K7" s="182"/>
      <c r="L7" s="182"/>
    </row>
    <row r="8" spans="1:26" hidden="1">
      <c r="A8" s="1"/>
      <c r="K8" s="3"/>
      <c r="L8" s="3"/>
    </row>
    <row r="9" spans="1:26" ht="28.5" customHeight="1">
      <c r="A9" s="186" t="s">
        <v>98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</row>
    <row r="10" spans="1:26" ht="15.75" customHeight="1">
      <c r="A10" s="1"/>
    </row>
    <row r="11" spans="1:26" s="5" customFormat="1" ht="23.25" customHeight="1">
      <c r="A11" s="187" t="s">
        <v>37</v>
      </c>
      <c r="B11" s="189" t="s">
        <v>26</v>
      </c>
      <c r="C11" s="189" t="s">
        <v>3</v>
      </c>
      <c r="D11" s="191" t="s">
        <v>38</v>
      </c>
      <c r="E11" s="192"/>
      <c r="F11" s="192"/>
      <c r="G11" s="192"/>
      <c r="H11" s="192"/>
      <c r="I11" s="192"/>
      <c r="J11" s="190" t="s">
        <v>39</v>
      </c>
      <c r="K11" s="190" t="s">
        <v>40</v>
      </c>
      <c r="L11" s="190" t="s">
        <v>36</v>
      </c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</row>
    <row r="12" spans="1:26" s="5" customFormat="1" ht="117" customHeight="1">
      <c r="A12" s="188"/>
      <c r="B12" s="189"/>
      <c r="C12" s="189"/>
      <c r="D12" s="54">
        <v>2016</v>
      </c>
      <c r="E12" s="55">
        <v>2017</v>
      </c>
      <c r="F12" s="54">
        <v>2018</v>
      </c>
      <c r="G12" s="6">
        <v>2019</v>
      </c>
      <c r="H12" s="69">
        <v>2020</v>
      </c>
      <c r="I12" s="6">
        <v>2021</v>
      </c>
      <c r="J12" s="190"/>
      <c r="K12" s="190"/>
      <c r="L12" s="190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</row>
    <row r="13" spans="1:26" s="5" customFormat="1" ht="16.5">
      <c r="A13" s="7">
        <v>1</v>
      </c>
      <c r="B13" s="7">
        <v>2</v>
      </c>
      <c r="C13" s="7">
        <v>3</v>
      </c>
      <c r="D13" s="7">
        <v>4</v>
      </c>
      <c r="E13" s="53">
        <v>5</v>
      </c>
      <c r="F13" s="7">
        <v>6</v>
      </c>
      <c r="G13" s="8">
        <v>7</v>
      </c>
      <c r="H13" s="70">
        <v>8</v>
      </c>
      <c r="I13" s="8">
        <v>9</v>
      </c>
      <c r="J13" s="117">
        <v>10</v>
      </c>
      <c r="K13" s="8">
        <v>11</v>
      </c>
      <c r="L13" s="117">
        <v>12</v>
      </c>
      <c r="M13" s="78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</row>
    <row r="14" spans="1:26" s="5" customFormat="1" ht="20.25" customHeight="1">
      <c r="A14" s="208" t="s">
        <v>35</v>
      </c>
      <c r="B14" s="208" t="s">
        <v>63</v>
      </c>
      <c r="C14" s="22" t="s">
        <v>4</v>
      </c>
      <c r="D14" s="38">
        <f>D23+D37</f>
        <v>18752330</v>
      </c>
      <c r="E14" s="39">
        <f>E23+E37</f>
        <v>12718650</v>
      </c>
      <c r="F14" s="38">
        <f>F23+F37</f>
        <v>28522020.359999999</v>
      </c>
      <c r="G14" s="38">
        <f>G23+G37</f>
        <v>12357195.870000001</v>
      </c>
      <c r="H14" s="96">
        <f>H23+H37+H47</f>
        <v>13669584.870000001</v>
      </c>
      <c r="I14" s="128">
        <f>I47+I23+I37</f>
        <v>42254306.260000005</v>
      </c>
      <c r="J14" s="61"/>
      <c r="K14" s="10"/>
      <c r="L14" s="11"/>
      <c r="M14" s="79">
        <f>SUM(D14:I14)</f>
        <v>128274087.36000001</v>
      </c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</row>
    <row r="15" spans="1:26" s="5" customFormat="1" ht="52.5" customHeight="1">
      <c r="A15" s="209"/>
      <c r="B15" s="209"/>
      <c r="C15" s="18" t="s">
        <v>27</v>
      </c>
      <c r="D15" s="40">
        <f>D39</f>
        <v>3257600</v>
      </c>
      <c r="E15" s="40">
        <f>E39</f>
        <v>1201958.1200000001</v>
      </c>
      <c r="F15" s="40">
        <f>F39+F43</f>
        <v>17073024.07</v>
      </c>
      <c r="G15" s="40">
        <f>G39+G43</f>
        <v>2571380.75</v>
      </c>
      <c r="H15" s="97">
        <f>H39+H49</f>
        <v>964674.58</v>
      </c>
      <c r="I15" s="72">
        <f>I49+I54+I60</f>
        <v>11238821.75</v>
      </c>
      <c r="J15" s="61"/>
      <c r="K15" s="10"/>
      <c r="L15" s="11"/>
      <c r="M15" s="79">
        <f>SUM(D15:I15)</f>
        <v>36307459.269999996</v>
      </c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</row>
    <row r="16" spans="1:26" s="5" customFormat="1" ht="51.75" customHeight="1">
      <c r="A16" s="209"/>
      <c r="B16" s="209"/>
      <c r="C16" s="18" t="s">
        <v>72</v>
      </c>
      <c r="D16" s="40">
        <f>D34+D35+D40</f>
        <v>6702600</v>
      </c>
      <c r="E16" s="40">
        <f>E34+E35+E40</f>
        <v>2521961.88</v>
      </c>
      <c r="F16" s="40">
        <f>F34+F35+F40+F44</f>
        <v>2972296.29</v>
      </c>
      <c r="G16" s="40">
        <f>G34+G35+G40+G44</f>
        <v>1049459.8400000001</v>
      </c>
      <c r="H16" s="97">
        <f>H34+H35+H40+H50</f>
        <v>950555.29</v>
      </c>
      <c r="I16" s="72">
        <f>I34+I35+I50+I55+I61</f>
        <v>9308818.4000000004</v>
      </c>
      <c r="J16" s="61"/>
      <c r="K16" s="10"/>
      <c r="L16" s="11"/>
      <c r="M16" s="79">
        <f>SUM(D16:I16)</f>
        <v>23505691.699999996</v>
      </c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</row>
    <row r="17" spans="1:26" s="5" customFormat="1" ht="33.75" customHeight="1">
      <c r="A17" s="209"/>
      <c r="B17" s="209"/>
      <c r="C17" s="18" t="s">
        <v>42</v>
      </c>
      <c r="D17" s="40">
        <f>D25+D28+D29+D31+D32+D36+D41</f>
        <v>8792130</v>
      </c>
      <c r="E17" s="40">
        <f>E25+E28+E29+E31+E32+E36+E41+E26+E30</f>
        <v>8994730</v>
      </c>
      <c r="F17" s="40">
        <f>F25+F28+F29+F31+F32+F36+F41+F45+F26+F30</f>
        <v>8476700</v>
      </c>
      <c r="G17" s="40">
        <f>G25+G28+G29+G31+G32+G36+G41+G45+G46</f>
        <v>8736355.2799999993</v>
      </c>
      <c r="H17" s="97">
        <f>H14-H15-H16</f>
        <v>11754355</v>
      </c>
      <c r="I17" s="72">
        <f>I14-I15-I16</f>
        <v>21706666.110000007</v>
      </c>
      <c r="J17" s="61"/>
      <c r="K17" s="10"/>
      <c r="L17" s="11"/>
      <c r="M17" s="79">
        <f>SUM(D17:I17)</f>
        <v>68460936.390000015</v>
      </c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</row>
    <row r="18" spans="1:26" s="5" customFormat="1" ht="34.5" customHeight="1">
      <c r="A18" s="209"/>
      <c r="B18" s="209"/>
      <c r="C18" s="13" t="s">
        <v>5</v>
      </c>
      <c r="D18" s="41">
        <v>18752330</v>
      </c>
      <c r="E18" s="41">
        <v>12718650</v>
      </c>
      <c r="F18" s="41">
        <f>F23+F38</f>
        <v>12834837.359999999</v>
      </c>
      <c r="G18" s="41">
        <f>G23+G38</f>
        <v>12255255.870000001</v>
      </c>
      <c r="H18" s="98">
        <f>H14-H20</f>
        <v>11152189.870000001</v>
      </c>
      <c r="I18" s="73">
        <f>I23+I49+I50+I51</f>
        <v>11719515.060000001</v>
      </c>
      <c r="J18" s="61"/>
      <c r="K18" s="10"/>
      <c r="L18" s="11"/>
      <c r="M18" s="78">
        <f>SUM(M15:M17)</f>
        <v>128274087.36000001</v>
      </c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</row>
    <row r="19" spans="1:26" s="5" customFormat="1" ht="33">
      <c r="A19" s="209"/>
      <c r="B19" s="209"/>
      <c r="C19" s="26" t="s">
        <v>58</v>
      </c>
      <c r="D19" s="41"/>
      <c r="E19" s="41"/>
      <c r="F19" s="41"/>
      <c r="G19" s="41"/>
      <c r="H19" s="98">
        <v>0</v>
      </c>
      <c r="I19" s="73">
        <f>I60+I61+I62+I63</f>
        <v>4987758.0600000005</v>
      </c>
      <c r="J19" s="12"/>
      <c r="K19" s="10"/>
      <c r="L19" s="11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</row>
    <row r="20" spans="1:26" s="5" customFormat="1" ht="18.75" customHeight="1">
      <c r="A20" s="209"/>
      <c r="B20" s="209"/>
      <c r="C20" s="57" t="s">
        <v>25</v>
      </c>
      <c r="D20" s="41"/>
      <c r="E20" s="42"/>
      <c r="F20" s="41">
        <f>F43+F44+F45</f>
        <v>15687183</v>
      </c>
      <c r="G20" s="41">
        <f>G43+G44+G45+G46</f>
        <v>101940</v>
      </c>
      <c r="H20" s="98">
        <f>H52+H59</f>
        <v>2517395</v>
      </c>
      <c r="I20" s="73">
        <f>I66</f>
        <v>2845723.14</v>
      </c>
      <c r="J20" s="12"/>
      <c r="K20" s="10"/>
      <c r="L20" s="11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</row>
    <row r="21" spans="1:26" s="5" customFormat="1" ht="33">
      <c r="A21" s="209"/>
      <c r="B21" s="209"/>
      <c r="C21" s="115" t="s">
        <v>90</v>
      </c>
      <c r="D21" s="41"/>
      <c r="E21" s="42"/>
      <c r="F21" s="41"/>
      <c r="G21" s="41"/>
      <c r="H21" s="98"/>
      <c r="I21" s="73">
        <f>I53+I54+I55+I56+I57</f>
        <v>17933650</v>
      </c>
      <c r="J21" s="12"/>
      <c r="K21" s="10"/>
      <c r="L21" s="11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</row>
    <row r="22" spans="1:26" s="5" customFormat="1" ht="35.25" customHeight="1">
      <c r="A22" s="210"/>
      <c r="B22" s="210"/>
      <c r="C22" s="112" t="s">
        <v>88</v>
      </c>
      <c r="D22" s="41"/>
      <c r="E22" s="42"/>
      <c r="F22" s="41"/>
      <c r="G22" s="41"/>
      <c r="H22" s="98"/>
      <c r="I22" s="73">
        <f>I65</f>
        <v>4767660</v>
      </c>
      <c r="J22" s="12"/>
      <c r="K22" s="10"/>
      <c r="L22" s="11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</row>
    <row r="23" spans="1:26" s="5" customFormat="1" ht="115.5">
      <c r="A23" s="14" t="s">
        <v>6</v>
      </c>
      <c r="B23" s="14" t="s">
        <v>7</v>
      </c>
      <c r="C23" s="9"/>
      <c r="D23" s="27">
        <f t="shared" ref="D23:I23" si="0">D24+D27+D33</f>
        <v>7719900</v>
      </c>
      <c r="E23" s="28">
        <f t="shared" si="0"/>
        <v>8800730</v>
      </c>
      <c r="F23" s="27">
        <f t="shared" si="0"/>
        <v>8916700</v>
      </c>
      <c r="G23" s="27">
        <f t="shared" si="0"/>
        <v>8779000</v>
      </c>
      <c r="H23" s="99">
        <f t="shared" si="0"/>
        <v>9231846.2100000009</v>
      </c>
      <c r="I23" s="129">
        <f t="shared" si="0"/>
        <v>10188568.67</v>
      </c>
      <c r="J23" s="28"/>
      <c r="K23" s="28"/>
      <c r="L23" s="74"/>
      <c r="M23" s="78">
        <f>SUM(D23:J23)</f>
        <v>53636744.880000003</v>
      </c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</row>
    <row r="24" spans="1:26" s="5" customFormat="1" ht="57" customHeight="1">
      <c r="A24" s="15" t="s">
        <v>8</v>
      </c>
      <c r="B24" s="15" t="s">
        <v>9</v>
      </c>
      <c r="C24" s="15"/>
      <c r="D24" s="29">
        <f>D25</f>
        <v>250000</v>
      </c>
      <c r="E24" s="32">
        <f>E25+E26</f>
        <v>260000</v>
      </c>
      <c r="F24" s="29">
        <f>F25+F26</f>
        <v>150000</v>
      </c>
      <c r="G24" s="29">
        <v>150000</v>
      </c>
      <c r="H24" s="100">
        <v>150000</v>
      </c>
      <c r="I24" s="130">
        <f>I25</f>
        <v>150000</v>
      </c>
      <c r="J24" s="193" t="s">
        <v>45</v>
      </c>
      <c r="K24" s="110"/>
      <c r="L24" s="194" t="s">
        <v>31</v>
      </c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</row>
    <row r="25" spans="1:26" s="5" customFormat="1" ht="27" customHeight="1">
      <c r="A25" s="160" t="s">
        <v>10</v>
      </c>
      <c r="B25" s="160" t="s">
        <v>11</v>
      </c>
      <c r="C25" s="160" t="s">
        <v>5</v>
      </c>
      <c r="D25" s="30">
        <v>250000</v>
      </c>
      <c r="E25" s="31">
        <f>130000+130000-220000</f>
        <v>40000</v>
      </c>
      <c r="F25" s="30">
        <v>150000</v>
      </c>
      <c r="G25" s="30">
        <v>150000</v>
      </c>
      <c r="H25" s="101">
        <v>150000</v>
      </c>
      <c r="I25" s="131">
        <v>150000</v>
      </c>
      <c r="J25" s="153"/>
      <c r="K25" s="153" t="s">
        <v>46</v>
      </c>
      <c r="L25" s="195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</row>
    <row r="26" spans="1:26" s="5" customFormat="1" ht="26.25" customHeight="1">
      <c r="A26" s="162"/>
      <c r="B26" s="162"/>
      <c r="C26" s="162"/>
      <c r="D26" s="30"/>
      <c r="E26" s="31">
        <v>220000</v>
      </c>
      <c r="F26" s="30"/>
      <c r="G26" s="30"/>
      <c r="H26" s="101"/>
      <c r="I26" s="131"/>
      <c r="J26" s="154"/>
      <c r="K26" s="200"/>
      <c r="L26" s="196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</row>
    <row r="27" spans="1:26" s="5" customFormat="1" ht="47.25" customHeight="1">
      <c r="A27" s="15" t="s">
        <v>12</v>
      </c>
      <c r="B27" s="15" t="s">
        <v>13</v>
      </c>
      <c r="C27" s="15"/>
      <c r="D27" s="29">
        <f>D28+D29+D31+D32</f>
        <v>6892500</v>
      </c>
      <c r="E27" s="32">
        <f>SUM(E28:E32)</f>
        <v>7824430</v>
      </c>
      <c r="F27" s="29">
        <f>SUM(F28:F32)</f>
        <v>7288700</v>
      </c>
      <c r="G27" s="29">
        <f>SUM(G28:G32)</f>
        <v>7639000</v>
      </c>
      <c r="H27" s="100">
        <f>H28+H29+H31+H32</f>
        <v>8031846.21</v>
      </c>
      <c r="I27" s="130">
        <f>I28+I29+I31+I32</f>
        <v>7843692.6699999999</v>
      </c>
      <c r="J27" s="43"/>
      <c r="K27" s="109"/>
      <c r="L27" s="146" t="s">
        <v>29</v>
      </c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</row>
    <row r="28" spans="1:26" s="5" customFormat="1" ht="16.5">
      <c r="A28" s="148" t="s">
        <v>10</v>
      </c>
      <c r="B28" s="148" t="s">
        <v>14</v>
      </c>
      <c r="C28" s="148" t="s">
        <v>5</v>
      </c>
      <c r="D28" s="30">
        <v>5305400</v>
      </c>
      <c r="E28" s="31">
        <f>4744900+1062930-24801-113550</f>
        <v>5669479</v>
      </c>
      <c r="F28" s="30">
        <v>5052000</v>
      </c>
      <c r="G28" s="30">
        <v>5462148</v>
      </c>
      <c r="H28" s="101">
        <v>6215400</v>
      </c>
      <c r="I28" s="101">
        <v>6113164</v>
      </c>
      <c r="J28" s="202"/>
      <c r="K28" s="154" t="s">
        <v>47</v>
      </c>
      <c r="L28" s="14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</row>
    <row r="29" spans="1:26" s="5" customFormat="1" ht="16.5">
      <c r="A29" s="148"/>
      <c r="B29" s="148"/>
      <c r="C29" s="148"/>
      <c r="D29" s="30">
        <v>1479600</v>
      </c>
      <c r="E29" s="31">
        <v>1937150</v>
      </c>
      <c r="F29" s="30">
        <v>2154600</v>
      </c>
      <c r="G29" s="30">
        <v>1988360</v>
      </c>
      <c r="H29" s="101">
        <v>1780852.17</v>
      </c>
      <c r="I29" s="101">
        <v>1685449.67</v>
      </c>
      <c r="J29" s="203"/>
      <c r="K29" s="204"/>
      <c r="L29" s="14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</row>
    <row r="30" spans="1:26" s="5" customFormat="1" ht="16.5">
      <c r="A30" s="148"/>
      <c r="B30" s="148"/>
      <c r="C30" s="148"/>
      <c r="D30" s="30"/>
      <c r="E30" s="31">
        <v>24801</v>
      </c>
      <c r="F30" s="30"/>
      <c r="G30" s="30"/>
      <c r="H30" s="101"/>
      <c r="I30" s="101"/>
      <c r="J30" s="203"/>
      <c r="K30" s="204"/>
      <c r="L30" s="14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</row>
    <row r="31" spans="1:26" s="5" customFormat="1" ht="16.5">
      <c r="A31" s="148"/>
      <c r="B31" s="148"/>
      <c r="C31" s="148"/>
      <c r="D31" s="30">
        <v>14000</v>
      </c>
      <c r="E31" s="31">
        <v>57000</v>
      </c>
      <c r="F31" s="30">
        <v>7200</v>
      </c>
      <c r="G31" s="30">
        <v>0</v>
      </c>
      <c r="H31" s="101">
        <v>0</v>
      </c>
      <c r="I31" s="101">
        <v>0</v>
      </c>
      <c r="J31" s="203"/>
      <c r="K31" s="204"/>
      <c r="L31" s="14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</row>
    <row r="32" spans="1:26" s="5" customFormat="1" ht="16.5">
      <c r="A32" s="148"/>
      <c r="B32" s="148"/>
      <c r="C32" s="148"/>
      <c r="D32" s="30">
        <v>93500</v>
      </c>
      <c r="E32" s="31">
        <v>136000</v>
      </c>
      <c r="F32" s="30">
        <v>74900</v>
      </c>
      <c r="G32" s="30">
        <v>188492</v>
      </c>
      <c r="H32" s="101">
        <v>35594.04</v>
      </c>
      <c r="I32" s="101">
        <v>45079</v>
      </c>
      <c r="J32" s="203"/>
      <c r="K32" s="204"/>
      <c r="L32" s="201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</row>
    <row r="33" spans="1:26" s="5" customFormat="1" ht="38.25" customHeight="1">
      <c r="A33" s="15" t="s">
        <v>15</v>
      </c>
      <c r="B33" s="15" t="s">
        <v>16</v>
      </c>
      <c r="C33" s="15"/>
      <c r="D33" s="29">
        <f>D34+D35+D36</f>
        <v>577400</v>
      </c>
      <c r="E33" s="32">
        <f>E34+E35+E36</f>
        <v>716300</v>
      </c>
      <c r="F33" s="29">
        <f>F34+F35+F36</f>
        <v>1478000</v>
      </c>
      <c r="G33" s="29">
        <f>G34+G35+G36</f>
        <v>990000</v>
      </c>
      <c r="H33" s="100">
        <f>SUM(H34:H36)</f>
        <v>1050000</v>
      </c>
      <c r="I33" s="100">
        <f>I34+I35+I36</f>
        <v>2194876</v>
      </c>
      <c r="J33" s="193" t="s">
        <v>17</v>
      </c>
      <c r="K33" s="109"/>
      <c r="L33" s="146" t="s">
        <v>30</v>
      </c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</row>
    <row r="34" spans="1:26" s="5" customFormat="1" ht="21.75" customHeight="1">
      <c r="A34" s="148" t="s">
        <v>10</v>
      </c>
      <c r="B34" s="148" t="s">
        <v>18</v>
      </c>
      <c r="C34" s="148" t="s">
        <v>19</v>
      </c>
      <c r="D34" s="30">
        <v>328600</v>
      </c>
      <c r="E34" s="31">
        <v>462490</v>
      </c>
      <c r="F34" s="31">
        <v>735900</v>
      </c>
      <c r="G34" s="30">
        <v>663000</v>
      </c>
      <c r="H34" s="101">
        <v>720300</v>
      </c>
      <c r="I34" s="101">
        <v>751550</v>
      </c>
      <c r="J34" s="153"/>
      <c r="K34" s="153" t="s">
        <v>48</v>
      </c>
      <c r="L34" s="147"/>
      <c r="M34" s="78">
        <f>SUM(D34:I34)</f>
        <v>3661840</v>
      </c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</row>
    <row r="35" spans="1:26" s="5" customFormat="1" ht="84" customHeight="1">
      <c r="A35" s="148"/>
      <c r="B35" s="148"/>
      <c r="C35" s="148"/>
      <c r="D35" s="30">
        <v>91400</v>
      </c>
      <c r="E35" s="31">
        <v>39510</v>
      </c>
      <c r="F35" s="30">
        <v>547100</v>
      </c>
      <c r="G35" s="30">
        <v>132000</v>
      </c>
      <c r="H35" s="101">
        <v>134700</v>
      </c>
      <c r="I35" s="101">
        <v>1284450</v>
      </c>
      <c r="J35" s="153"/>
      <c r="K35" s="154"/>
      <c r="L35" s="147"/>
      <c r="M35" s="78">
        <f>SUM(D35:I35)</f>
        <v>2229160</v>
      </c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</row>
    <row r="36" spans="1:26" s="5" customFormat="1" ht="40.5" customHeight="1">
      <c r="A36" s="52" t="s">
        <v>20</v>
      </c>
      <c r="B36" s="52" t="s">
        <v>21</v>
      </c>
      <c r="C36" s="52" t="s">
        <v>5</v>
      </c>
      <c r="D36" s="30">
        <v>157400</v>
      </c>
      <c r="E36" s="31">
        <v>214300</v>
      </c>
      <c r="F36" s="30">
        <v>195000</v>
      </c>
      <c r="G36" s="30">
        <v>195000</v>
      </c>
      <c r="H36" s="101">
        <v>195000</v>
      </c>
      <c r="I36" s="131">
        <v>158876</v>
      </c>
      <c r="J36" s="154"/>
      <c r="K36" s="4" t="s">
        <v>21</v>
      </c>
      <c r="L36" s="201"/>
      <c r="M36" s="78">
        <f>SUM(M34:M35)</f>
        <v>5891000</v>
      </c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</row>
    <row r="37" spans="1:26" s="5" customFormat="1" ht="38.25" customHeight="1">
      <c r="A37" s="14" t="s">
        <v>22</v>
      </c>
      <c r="B37" s="14" t="s">
        <v>64</v>
      </c>
      <c r="C37" s="14"/>
      <c r="D37" s="27">
        <f>D38</f>
        <v>11032430</v>
      </c>
      <c r="E37" s="28">
        <f>E38</f>
        <v>3917920</v>
      </c>
      <c r="F37" s="27">
        <f>F38+F42</f>
        <v>19605320.359999999</v>
      </c>
      <c r="G37" s="27">
        <f>G38+G42</f>
        <v>3578195.87</v>
      </c>
      <c r="H37" s="99">
        <f>H38</f>
        <v>0</v>
      </c>
      <c r="I37" s="129">
        <v>0</v>
      </c>
      <c r="J37" s="16"/>
      <c r="K37" s="4"/>
      <c r="L37" s="53"/>
      <c r="M37" s="78">
        <f>SUM(D37:I37)</f>
        <v>38133866.229999997</v>
      </c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</row>
    <row r="38" spans="1:26" s="5" customFormat="1" ht="103.5" customHeight="1">
      <c r="A38" s="15" t="s">
        <v>8</v>
      </c>
      <c r="B38" s="15" t="s">
        <v>23</v>
      </c>
      <c r="C38" s="15"/>
      <c r="D38" s="29">
        <v>11032430</v>
      </c>
      <c r="E38" s="32">
        <f>SUM(E39:E41)</f>
        <v>3917920</v>
      </c>
      <c r="F38" s="32">
        <f>SUM(F39:F41)</f>
        <v>3918137.36</v>
      </c>
      <c r="G38" s="32">
        <f>SUM(G39:G41)</f>
        <v>3476255.87</v>
      </c>
      <c r="H38" s="100"/>
      <c r="I38" s="130"/>
      <c r="J38" s="193" t="s">
        <v>44</v>
      </c>
      <c r="K38" s="44"/>
      <c r="L38" s="146" t="s">
        <v>24</v>
      </c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</row>
    <row r="39" spans="1:26" s="5" customFormat="1" ht="49.5">
      <c r="A39" s="148" t="s">
        <v>10</v>
      </c>
      <c r="B39" s="150" t="s">
        <v>34</v>
      </c>
      <c r="C39" s="52" t="s">
        <v>28</v>
      </c>
      <c r="D39" s="30">
        <v>3257600</v>
      </c>
      <c r="E39" s="31">
        <v>1201958.1200000001</v>
      </c>
      <c r="F39" s="30">
        <v>2940157.07</v>
      </c>
      <c r="G39" s="30">
        <v>2571380.75</v>
      </c>
      <c r="H39" s="101"/>
      <c r="I39" s="131"/>
      <c r="J39" s="153"/>
      <c r="K39" s="153" t="s">
        <v>66</v>
      </c>
      <c r="L39" s="14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</row>
    <row r="40" spans="1:26" s="5" customFormat="1" ht="33">
      <c r="A40" s="149"/>
      <c r="B40" s="151"/>
      <c r="C40" s="21" t="s">
        <v>19</v>
      </c>
      <c r="D40" s="33">
        <v>6282600</v>
      </c>
      <c r="E40" s="34">
        <v>2019961.88</v>
      </c>
      <c r="F40" s="35">
        <v>290980.28999999998</v>
      </c>
      <c r="G40" s="35">
        <v>254459.84</v>
      </c>
      <c r="H40" s="102"/>
      <c r="I40" s="132"/>
      <c r="J40" s="153"/>
      <c r="K40" s="153"/>
      <c r="L40" s="14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</row>
    <row r="41" spans="1:26" s="5" customFormat="1" ht="44.25" customHeight="1">
      <c r="A41" s="149"/>
      <c r="B41" s="152"/>
      <c r="C41" s="21" t="s">
        <v>5</v>
      </c>
      <c r="D41" s="33">
        <v>1492230</v>
      </c>
      <c r="E41" s="31">
        <v>696000</v>
      </c>
      <c r="F41" s="30">
        <v>687000</v>
      </c>
      <c r="G41" s="30">
        <v>650415.28</v>
      </c>
      <c r="H41" s="101"/>
      <c r="I41" s="131"/>
      <c r="J41" s="154"/>
      <c r="K41" s="154"/>
      <c r="L41" s="14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</row>
    <row r="42" spans="1:26" s="5" customFormat="1" ht="90.75" customHeight="1">
      <c r="A42" s="15" t="s">
        <v>12</v>
      </c>
      <c r="B42" s="15" t="s">
        <v>49</v>
      </c>
      <c r="C42" s="17"/>
      <c r="D42" s="33"/>
      <c r="E42" s="34"/>
      <c r="F42" s="108">
        <v>15687183</v>
      </c>
      <c r="G42" s="36">
        <f>G43+G44+G45+G46</f>
        <v>101940</v>
      </c>
      <c r="H42" s="102"/>
      <c r="I42" s="132"/>
      <c r="J42" s="204" t="s">
        <v>43</v>
      </c>
      <c r="K42" s="44"/>
      <c r="L42" s="211" t="s">
        <v>32</v>
      </c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</row>
    <row r="43" spans="1:26" s="5" customFormat="1" ht="33">
      <c r="A43" s="212" t="s">
        <v>10</v>
      </c>
      <c r="B43" s="193" t="s">
        <v>52</v>
      </c>
      <c r="C43" s="4" t="s">
        <v>50</v>
      </c>
      <c r="D43" s="31"/>
      <c r="E43" s="31"/>
      <c r="F43" s="31">
        <v>14132867</v>
      </c>
      <c r="G43" s="31">
        <v>0</v>
      </c>
      <c r="H43" s="102"/>
      <c r="I43" s="132"/>
      <c r="J43" s="204"/>
      <c r="K43" s="153" t="s">
        <v>33</v>
      </c>
      <c r="L43" s="211"/>
      <c r="M43" s="78">
        <f>SUM(D43:G43)</f>
        <v>14132867</v>
      </c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</row>
    <row r="44" spans="1:26" s="5" customFormat="1" ht="33">
      <c r="A44" s="213"/>
      <c r="B44" s="153"/>
      <c r="C44" s="51" t="s">
        <v>51</v>
      </c>
      <c r="D44" s="37"/>
      <c r="E44" s="37"/>
      <c r="F44" s="37">
        <v>1398316</v>
      </c>
      <c r="G44" s="37">
        <v>0</v>
      </c>
      <c r="H44" s="103"/>
      <c r="I44" s="133"/>
      <c r="J44" s="204"/>
      <c r="K44" s="153"/>
      <c r="L44" s="211"/>
      <c r="M44" s="78">
        <f>SUM(F44:G44)</f>
        <v>1398316</v>
      </c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</row>
    <row r="45" spans="1:26" ht="20.25" customHeight="1">
      <c r="A45" s="214"/>
      <c r="B45" s="154"/>
      <c r="C45" s="4" t="s">
        <v>25</v>
      </c>
      <c r="D45" s="31"/>
      <c r="E45" s="31"/>
      <c r="F45" s="31">
        <v>156000</v>
      </c>
      <c r="G45" s="34">
        <v>0</v>
      </c>
      <c r="H45" s="102"/>
      <c r="I45" s="132"/>
      <c r="J45" s="204"/>
      <c r="K45" s="153"/>
      <c r="L45" s="211"/>
    </row>
    <row r="46" spans="1:26" ht="36.75" customHeight="1">
      <c r="A46" s="19" t="s">
        <v>20</v>
      </c>
      <c r="B46" s="20" t="s">
        <v>41</v>
      </c>
      <c r="C46" s="4" t="s">
        <v>25</v>
      </c>
      <c r="D46" s="31"/>
      <c r="E46" s="31"/>
      <c r="F46" s="31">
        <v>0</v>
      </c>
      <c r="G46" s="34">
        <v>101940</v>
      </c>
      <c r="H46" s="102"/>
      <c r="I46" s="132"/>
      <c r="J46" s="204"/>
      <c r="K46" s="154"/>
      <c r="L46" s="211"/>
    </row>
    <row r="47" spans="1:26" ht="36.75" customHeight="1">
      <c r="A47" s="14" t="s">
        <v>53</v>
      </c>
      <c r="B47" s="14" t="s">
        <v>65</v>
      </c>
      <c r="C47" s="14"/>
      <c r="D47" s="27">
        <f>D48</f>
        <v>0</v>
      </c>
      <c r="E47" s="28">
        <f>E48</f>
        <v>0</v>
      </c>
      <c r="F47" s="27">
        <f>F48</f>
        <v>0</v>
      </c>
      <c r="G47" s="27">
        <f>G48</f>
        <v>0</v>
      </c>
      <c r="H47" s="99">
        <f>H48+H58</f>
        <v>4437738.66</v>
      </c>
      <c r="I47" s="129">
        <f>I48+I58</f>
        <v>32065737.590000004</v>
      </c>
      <c r="J47" s="62"/>
      <c r="K47" s="4"/>
      <c r="L47" s="53"/>
      <c r="M47" s="80">
        <f>SUM(D47:J47)</f>
        <v>36503476.25</v>
      </c>
    </row>
    <row r="48" spans="1:26" ht="71.25" customHeight="1">
      <c r="A48" s="15" t="s">
        <v>8</v>
      </c>
      <c r="B48" s="15" t="s">
        <v>75</v>
      </c>
      <c r="C48" s="15"/>
      <c r="D48" s="29"/>
      <c r="E48" s="32"/>
      <c r="F48" s="32"/>
      <c r="G48" s="32"/>
      <c r="H48" s="100">
        <f>H49+H50+H51+H52+H53+H56</f>
        <v>3837738.66</v>
      </c>
      <c r="I48" s="130">
        <f>SUM(I49:I57)</f>
        <v>19464596.390000001</v>
      </c>
      <c r="J48" s="157" t="s">
        <v>99</v>
      </c>
      <c r="K48" s="44"/>
      <c r="L48" s="146" t="s">
        <v>55</v>
      </c>
    </row>
    <row r="49" spans="1:26" ht="49.5">
      <c r="A49" s="160" t="s">
        <v>10</v>
      </c>
      <c r="B49" s="150" t="s">
        <v>59</v>
      </c>
      <c r="C49" s="52" t="s">
        <v>28</v>
      </c>
      <c r="D49" s="30"/>
      <c r="E49" s="31"/>
      <c r="F49" s="30"/>
      <c r="G49" s="30"/>
      <c r="H49" s="101">
        <v>964674.58</v>
      </c>
      <c r="I49" s="131">
        <v>838591.75</v>
      </c>
      <c r="J49" s="158"/>
      <c r="K49" s="153" t="s">
        <v>54</v>
      </c>
      <c r="L49" s="147"/>
      <c r="M49" s="80">
        <f>SUM(H49:I49)</f>
        <v>1803266.33</v>
      </c>
    </row>
    <row r="50" spans="1:26" ht="33">
      <c r="A50" s="161"/>
      <c r="B50" s="151"/>
      <c r="C50" s="21" t="s">
        <v>19</v>
      </c>
      <c r="D50" s="33"/>
      <c r="E50" s="34"/>
      <c r="F50" s="35"/>
      <c r="G50" s="35"/>
      <c r="H50" s="102">
        <v>95555.29</v>
      </c>
      <c r="I50" s="132">
        <v>8498.4</v>
      </c>
      <c r="J50" s="158"/>
      <c r="K50" s="153"/>
      <c r="L50" s="147"/>
      <c r="M50" s="80">
        <f>SUM(H50:I50)</f>
        <v>104053.68999999999</v>
      </c>
    </row>
    <row r="51" spans="1:26" ht="33">
      <c r="A51" s="162"/>
      <c r="B51" s="152"/>
      <c r="C51" s="21" t="s">
        <v>5</v>
      </c>
      <c r="D51" s="33"/>
      <c r="E51" s="31"/>
      <c r="F51" s="30"/>
      <c r="G51" s="30"/>
      <c r="H51" s="104">
        <v>860113.79</v>
      </c>
      <c r="I51" s="134">
        <v>683856.24</v>
      </c>
      <c r="J51" s="159"/>
      <c r="K51" s="154"/>
      <c r="L51" s="147"/>
    </row>
    <row r="52" spans="1:26" ht="117.75" customHeight="1">
      <c r="A52" s="58" t="s">
        <v>20</v>
      </c>
      <c r="B52" s="50" t="s">
        <v>71</v>
      </c>
      <c r="C52" s="59" t="s">
        <v>25</v>
      </c>
      <c r="D52" s="33"/>
      <c r="E52" s="31"/>
      <c r="F52" s="30"/>
      <c r="G52" s="30"/>
      <c r="H52" s="104">
        <v>1917395</v>
      </c>
      <c r="I52" s="134">
        <v>0</v>
      </c>
      <c r="J52" s="144" t="s">
        <v>100</v>
      </c>
      <c r="K52" s="121" t="s">
        <v>70</v>
      </c>
      <c r="L52" s="146" t="s">
        <v>73</v>
      </c>
    </row>
    <row r="53" spans="1:26" s="60" customFormat="1" ht="72" customHeight="1">
      <c r="A53" s="65" t="s">
        <v>76</v>
      </c>
      <c r="B53" s="66" t="s">
        <v>77</v>
      </c>
      <c r="C53" s="119" t="s">
        <v>90</v>
      </c>
      <c r="D53" s="64"/>
      <c r="E53" s="63"/>
      <c r="F53" s="63"/>
      <c r="G53" s="63"/>
      <c r="H53" s="104"/>
      <c r="I53" s="104">
        <v>2461700</v>
      </c>
      <c r="J53" s="122"/>
      <c r="K53" s="122"/>
      <c r="L53" s="147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</row>
    <row r="54" spans="1:26" s="60" customFormat="1" ht="57" customHeight="1">
      <c r="A54" s="166" t="s">
        <v>78</v>
      </c>
      <c r="B54" s="176" t="s">
        <v>79</v>
      </c>
      <c r="C54" s="119" t="s">
        <v>91</v>
      </c>
      <c r="D54" s="64"/>
      <c r="E54" s="63"/>
      <c r="F54" s="63"/>
      <c r="G54" s="63"/>
      <c r="H54" s="104"/>
      <c r="I54" s="104">
        <v>8061130</v>
      </c>
      <c r="J54" s="122"/>
      <c r="K54" s="122"/>
      <c r="L54" s="147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</row>
    <row r="55" spans="1:26" s="60" customFormat="1" ht="53.25" customHeight="1">
      <c r="A55" s="167"/>
      <c r="B55" s="177"/>
      <c r="C55" s="119" t="s">
        <v>92</v>
      </c>
      <c r="D55" s="64"/>
      <c r="E55" s="63"/>
      <c r="F55" s="63"/>
      <c r="G55" s="63"/>
      <c r="H55" s="104"/>
      <c r="I55" s="104">
        <f>5306860+1933860</f>
        <v>7240720</v>
      </c>
      <c r="J55" s="122"/>
      <c r="K55" s="122"/>
      <c r="L55" s="147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</row>
    <row r="56" spans="1:26" s="60" customFormat="1" ht="58.5" customHeight="1">
      <c r="A56" s="168"/>
      <c r="B56" s="178"/>
      <c r="C56" s="119" t="s">
        <v>90</v>
      </c>
      <c r="D56" s="64"/>
      <c r="E56" s="63"/>
      <c r="F56" s="63"/>
      <c r="G56" s="63"/>
      <c r="H56" s="104"/>
      <c r="I56" s="134"/>
      <c r="J56" s="122"/>
      <c r="K56" s="122"/>
      <c r="L56" s="147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</row>
    <row r="57" spans="1:26" s="60" customFormat="1" ht="182.25" customHeight="1">
      <c r="A57" s="120" t="s">
        <v>95</v>
      </c>
      <c r="B57" s="126" t="s">
        <v>96</v>
      </c>
      <c r="C57" s="119" t="s">
        <v>97</v>
      </c>
      <c r="D57" s="64"/>
      <c r="E57" s="63"/>
      <c r="F57" s="63"/>
      <c r="G57" s="63"/>
      <c r="H57" s="104"/>
      <c r="I57" s="134">
        <v>170100</v>
      </c>
      <c r="J57" s="123"/>
      <c r="K57" s="124"/>
      <c r="L57" s="125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</row>
    <row r="58" spans="1:26" ht="54" customHeight="1">
      <c r="A58" s="23" t="s">
        <v>61</v>
      </c>
      <c r="B58" s="24" t="s">
        <v>56</v>
      </c>
      <c r="C58" s="4"/>
      <c r="D58" s="31"/>
      <c r="E58" s="31"/>
      <c r="F58" s="31"/>
      <c r="G58" s="34"/>
      <c r="H58" s="105">
        <f>SUM(H59:H62)</f>
        <v>600000</v>
      </c>
      <c r="I58" s="135">
        <f>I59+I60+I61+I62+I63+I66+I65</f>
        <v>12601141.200000001</v>
      </c>
      <c r="J58" s="163" t="s">
        <v>69</v>
      </c>
      <c r="K58" s="82"/>
      <c r="L58" s="86" t="s">
        <v>62</v>
      </c>
    </row>
    <row r="59" spans="1:26" ht="70.5" customHeight="1">
      <c r="A59" s="45" t="s">
        <v>10</v>
      </c>
      <c r="B59" s="46" t="s">
        <v>67</v>
      </c>
      <c r="C59" s="47" t="s">
        <v>25</v>
      </c>
      <c r="D59" s="48"/>
      <c r="E59" s="49"/>
      <c r="F59" s="48"/>
      <c r="G59" s="48"/>
      <c r="H59" s="106">
        <v>600000</v>
      </c>
      <c r="I59" s="136">
        <v>0</v>
      </c>
      <c r="J59" s="164"/>
      <c r="K59" s="83" t="s">
        <v>68</v>
      </c>
      <c r="L59" s="87"/>
    </row>
    <row r="60" spans="1:26" ht="39" customHeight="1">
      <c r="A60" s="179" t="s">
        <v>20</v>
      </c>
      <c r="B60" s="157" t="s">
        <v>80</v>
      </c>
      <c r="C60" s="20" t="s">
        <v>81</v>
      </c>
      <c r="D60" s="48"/>
      <c r="E60" s="49"/>
      <c r="F60" s="48"/>
      <c r="G60" s="48"/>
      <c r="H60" s="106">
        <v>0</v>
      </c>
      <c r="I60" s="136">
        <v>2339100</v>
      </c>
      <c r="J60" s="164"/>
      <c r="K60" s="205" t="s">
        <v>89</v>
      </c>
      <c r="L60" s="87"/>
    </row>
    <row r="61" spans="1:26" ht="40.5" customHeight="1">
      <c r="A61" s="180"/>
      <c r="B61" s="158"/>
      <c r="C61" s="20" t="s">
        <v>82</v>
      </c>
      <c r="D61" s="48"/>
      <c r="E61" s="49"/>
      <c r="F61" s="48"/>
      <c r="G61" s="48"/>
      <c r="H61" s="106">
        <v>0</v>
      </c>
      <c r="I61" s="136">
        <v>23600</v>
      </c>
      <c r="J61" s="164"/>
      <c r="K61" s="206"/>
      <c r="L61" s="87"/>
    </row>
    <row r="62" spans="1:26" ht="64.5" customHeight="1">
      <c r="A62" s="181"/>
      <c r="B62" s="159"/>
      <c r="C62" s="20" t="s">
        <v>83</v>
      </c>
      <c r="D62" s="48"/>
      <c r="E62" s="49"/>
      <c r="F62" s="48"/>
      <c r="G62" s="48"/>
      <c r="H62" s="106">
        <v>0</v>
      </c>
      <c r="I62" s="136">
        <v>23900</v>
      </c>
      <c r="J62" s="165"/>
      <c r="K62" s="207"/>
      <c r="L62" s="88"/>
    </row>
    <row r="63" spans="1:26" s="68" customFormat="1" ht="200.25" customHeight="1">
      <c r="A63" s="197" t="s">
        <v>76</v>
      </c>
      <c r="B63" s="170" t="s">
        <v>85</v>
      </c>
      <c r="C63" s="114" t="s">
        <v>58</v>
      </c>
      <c r="D63" s="91"/>
      <c r="E63" s="91"/>
      <c r="F63" s="91"/>
      <c r="G63" s="91"/>
      <c r="H63" s="106">
        <v>0</v>
      </c>
      <c r="I63" s="136">
        <v>2601158.06</v>
      </c>
      <c r="J63" s="92"/>
      <c r="K63" s="93" t="s">
        <v>94</v>
      </c>
      <c r="L63" s="173" t="s">
        <v>62</v>
      </c>
      <c r="N63" s="118"/>
      <c r="O63" s="116"/>
    </row>
    <row r="64" spans="1:26" s="60" customFormat="1" ht="15" hidden="1" customHeight="1">
      <c r="A64" s="198"/>
      <c r="B64" s="171"/>
      <c r="H64" s="95"/>
      <c r="I64" s="137"/>
      <c r="J64" s="84"/>
      <c r="K64" s="85"/>
      <c r="L64" s="174"/>
    </row>
    <row r="65" spans="1:12" s="127" customFormat="1" ht="82.5" customHeight="1">
      <c r="A65" s="199"/>
      <c r="B65" s="172"/>
      <c r="C65" s="140" t="s">
        <v>88</v>
      </c>
      <c r="D65" s="141"/>
      <c r="E65" s="141"/>
      <c r="F65" s="141"/>
      <c r="G65" s="141"/>
      <c r="H65" s="138">
        <v>0</v>
      </c>
      <c r="I65" s="138">
        <v>4767660</v>
      </c>
      <c r="J65" s="142"/>
      <c r="K65" s="143" t="s">
        <v>93</v>
      </c>
      <c r="L65" s="175"/>
    </row>
    <row r="66" spans="1:12" s="68" customFormat="1" ht="138.75" customHeight="1">
      <c r="A66" s="89" t="s">
        <v>78</v>
      </c>
      <c r="B66" s="90" t="s">
        <v>87</v>
      </c>
      <c r="C66" s="67" t="s">
        <v>25</v>
      </c>
      <c r="D66" s="67"/>
      <c r="E66" s="91"/>
      <c r="F66" s="91"/>
      <c r="G66" s="91"/>
      <c r="H66" s="106">
        <v>0</v>
      </c>
      <c r="I66" s="136">
        <v>2845723.14</v>
      </c>
      <c r="J66" s="94"/>
      <c r="K66" s="93" t="s">
        <v>86</v>
      </c>
      <c r="L66" s="81" t="s">
        <v>62</v>
      </c>
    </row>
    <row r="67" spans="1:12" ht="113.25" customHeight="1">
      <c r="A67" s="145" t="s">
        <v>84</v>
      </c>
      <c r="B67" s="145"/>
      <c r="C67" s="145"/>
      <c r="D67" s="145"/>
      <c r="E67" s="145"/>
      <c r="F67" s="111"/>
      <c r="G67" s="111"/>
      <c r="H67" s="169" t="s">
        <v>57</v>
      </c>
      <c r="I67" s="169"/>
      <c r="J67" s="25"/>
      <c r="K67" s="25"/>
      <c r="L67" s="25"/>
    </row>
    <row r="68" spans="1:12" ht="17.25">
      <c r="A68" s="155"/>
      <c r="B68" s="155"/>
      <c r="C68" s="155"/>
      <c r="D68" s="75"/>
      <c r="E68" s="76"/>
      <c r="F68" s="113"/>
      <c r="G68" s="75"/>
      <c r="H68" s="107"/>
      <c r="I68" s="139"/>
      <c r="J68" s="25"/>
      <c r="K68" s="25"/>
      <c r="L68" s="25"/>
    </row>
    <row r="69" spans="1:12" ht="17.25">
      <c r="A69" s="155"/>
      <c r="B69" s="155"/>
      <c r="C69" s="155"/>
      <c r="D69" s="75"/>
      <c r="E69" s="76"/>
      <c r="F69" s="75"/>
      <c r="G69" s="75"/>
      <c r="H69" s="107"/>
      <c r="I69" s="139"/>
      <c r="J69" s="25"/>
      <c r="K69" s="25"/>
      <c r="L69" s="25"/>
    </row>
    <row r="70" spans="1:12" ht="17.25">
      <c r="A70" s="155"/>
      <c r="B70" s="155"/>
      <c r="C70" s="155"/>
      <c r="D70" s="75"/>
      <c r="E70" s="76"/>
      <c r="F70" s="75"/>
      <c r="G70" s="75"/>
      <c r="H70" s="107"/>
      <c r="I70" s="139"/>
      <c r="J70" s="25"/>
      <c r="K70" s="25"/>
      <c r="L70" s="25"/>
    </row>
    <row r="71" spans="1:12" ht="17.25">
      <c r="A71" s="155"/>
      <c r="B71" s="155"/>
      <c r="C71" s="155"/>
      <c r="D71" s="75"/>
      <c r="E71" s="76"/>
      <c r="F71" s="75"/>
      <c r="G71" s="75"/>
      <c r="H71" s="156"/>
      <c r="I71" s="156"/>
      <c r="J71" s="25"/>
      <c r="K71" s="25"/>
      <c r="L71" s="25"/>
    </row>
    <row r="72" spans="1:12">
      <c r="H72" s="71"/>
      <c r="I72" s="137"/>
      <c r="J72" s="25"/>
      <c r="K72" s="25"/>
      <c r="L72" s="25"/>
    </row>
    <row r="73" spans="1:12">
      <c r="H73" s="71"/>
      <c r="I73" s="137"/>
      <c r="J73" s="25"/>
      <c r="K73" s="25"/>
      <c r="L73" s="25"/>
    </row>
    <row r="74" spans="1:12">
      <c r="H74" s="71"/>
      <c r="I74" s="137"/>
      <c r="J74" s="25"/>
      <c r="K74" s="25"/>
      <c r="L74" s="25"/>
    </row>
    <row r="75" spans="1:12">
      <c r="H75" s="71"/>
      <c r="I75" s="137"/>
      <c r="J75" s="25"/>
      <c r="K75" s="25"/>
      <c r="L75" s="25"/>
    </row>
    <row r="76" spans="1:12">
      <c r="H76" s="71"/>
      <c r="I76" s="137"/>
      <c r="J76" s="25"/>
      <c r="K76" s="25"/>
      <c r="L76" s="25"/>
    </row>
    <row r="77" spans="1:12">
      <c r="H77" s="71"/>
      <c r="I77" s="137"/>
      <c r="J77" s="25"/>
      <c r="K77" s="25"/>
      <c r="L77" s="25"/>
    </row>
    <row r="78" spans="1:12">
      <c r="H78" s="71"/>
      <c r="I78" s="137"/>
      <c r="J78" s="25"/>
      <c r="K78" s="25"/>
      <c r="L78" s="25"/>
    </row>
    <row r="79" spans="1:12">
      <c r="H79" s="71"/>
      <c r="I79" s="137"/>
      <c r="J79" s="25"/>
      <c r="K79" s="25"/>
      <c r="L79" s="25"/>
    </row>
    <row r="80" spans="1:12">
      <c r="H80" s="71"/>
      <c r="I80" s="137"/>
      <c r="J80" s="25"/>
      <c r="K80" s="25"/>
      <c r="L80" s="25"/>
    </row>
    <row r="81" spans="8:12">
      <c r="H81" s="71"/>
      <c r="I81" s="137"/>
      <c r="J81" s="25"/>
      <c r="K81" s="25"/>
      <c r="L81" s="25"/>
    </row>
    <row r="82" spans="8:12">
      <c r="H82" s="71"/>
      <c r="I82" s="137"/>
      <c r="J82" s="25"/>
      <c r="K82" s="25"/>
      <c r="L82" s="25"/>
    </row>
    <row r="83" spans="8:12">
      <c r="H83" s="71"/>
      <c r="I83" s="137"/>
      <c r="J83" s="25"/>
      <c r="K83" s="25"/>
      <c r="L83" s="25"/>
    </row>
    <row r="84" spans="8:12">
      <c r="H84" s="71"/>
      <c r="I84" s="137"/>
      <c r="J84" s="25"/>
      <c r="K84" s="25"/>
      <c r="L84" s="25"/>
    </row>
    <row r="85" spans="8:12">
      <c r="H85" s="71"/>
      <c r="I85" s="137"/>
      <c r="J85" s="25"/>
      <c r="K85" s="25"/>
      <c r="L85" s="25"/>
    </row>
    <row r="86" spans="8:12">
      <c r="H86" s="71"/>
      <c r="I86" s="137"/>
      <c r="J86" s="25"/>
      <c r="K86" s="25"/>
      <c r="L86" s="25"/>
    </row>
    <row r="87" spans="8:12">
      <c r="H87" s="71"/>
      <c r="I87" s="137"/>
      <c r="J87" s="25"/>
      <c r="K87" s="25"/>
      <c r="L87" s="25"/>
    </row>
    <row r="88" spans="8:12">
      <c r="H88" s="71"/>
      <c r="I88" s="137"/>
      <c r="J88" s="25"/>
      <c r="K88" s="25"/>
      <c r="L88" s="25"/>
    </row>
    <row r="89" spans="8:12">
      <c r="H89" s="71"/>
      <c r="I89" s="137"/>
      <c r="J89" s="25"/>
      <c r="K89" s="25"/>
      <c r="L89" s="25"/>
    </row>
    <row r="90" spans="8:12">
      <c r="H90" s="71"/>
      <c r="I90" s="137"/>
      <c r="J90" s="25"/>
      <c r="K90" s="25"/>
      <c r="L90" s="25"/>
    </row>
    <row r="91" spans="8:12">
      <c r="H91" s="71"/>
      <c r="I91" s="137"/>
      <c r="J91" s="25"/>
      <c r="K91" s="25"/>
      <c r="L91" s="25"/>
    </row>
    <row r="92" spans="8:12">
      <c r="H92" s="71"/>
      <c r="I92" s="137"/>
      <c r="J92" s="25"/>
      <c r="K92" s="25"/>
      <c r="L92" s="25"/>
    </row>
    <row r="93" spans="8:12">
      <c r="H93" s="71"/>
      <c r="I93" s="137"/>
      <c r="J93" s="25"/>
      <c r="K93" s="25"/>
      <c r="L93" s="25"/>
    </row>
    <row r="94" spans="8:12">
      <c r="H94" s="71"/>
      <c r="I94" s="137"/>
      <c r="J94" s="25"/>
      <c r="K94" s="25"/>
      <c r="L94" s="25"/>
    </row>
    <row r="95" spans="8:12">
      <c r="H95" s="71"/>
      <c r="I95" s="137"/>
      <c r="J95" s="25"/>
      <c r="K95" s="25"/>
      <c r="L95" s="25"/>
    </row>
    <row r="96" spans="8:12">
      <c r="H96" s="71"/>
      <c r="I96" s="137"/>
      <c r="J96" s="25"/>
      <c r="K96" s="25"/>
      <c r="L96" s="25"/>
    </row>
    <row r="97" spans="8:12">
      <c r="H97" s="71"/>
      <c r="I97" s="137"/>
      <c r="J97" s="25"/>
      <c r="K97" s="25"/>
      <c r="L97" s="25"/>
    </row>
    <row r="98" spans="8:12">
      <c r="H98" s="71"/>
      <c r="I98" s="137"/>
      <c r="J98" s="25"/>
      <c r="K98" s="25"/>
      <c r="L98" s="25"/>
    </row>
    <row r="99" spans="8:12">
      <c r="H99" s="71"/>
      <c r="I99" s="137"/>
      <c r="J99" s="25"/>
      <c r="K99" s="25"/>
      <c r="L99" s="25"/>
    </row>
    <row r="100" spans="8:12">
      <c r="H100" s="71"/>
      <c r="I100" s="137"/>
      <c r="J100" s="25"/>
      <c r="K100" s="25"/>
      <c r="L100" s="25"/>
    </row>
    <row r="101" spans="8:12">
      <c r="H101" s="71"/>
      <c r="I101" s="137"/>
      <c r="J101" s="25"/>
      <c r="K101" s="25"/>
      <c r="L101" s="25"/>
    </row>
    <row r="102" spans="8:12">
      <c r="H102" s="71"/>
      <c r="I102" s="137"/>
      <c r="J102" s="25"/>
      <c r="K102" s="25"/>
      <c r="L102" s="25"/>
    </row>
    <row r="103" spans="8:12">
      <c r="H103" s="71"/>
      <c r="I103" s="137"/>
      <c r="J103" s="25"/>
      <c r="K103" s="25"/>
      <c r="L103" s="25"/>
    </row>
    <row r="104" spans="8:12">
      <c r="H104" s="71"/>
      <c r="I104" s="137"/>
      <c r="J104" s="25"/>
      <c r="K104" s="25"/>
      <c r="L104" s="25"/>
    </row>
    <row r="105" spans="8:12">
      <c r="H105" s="71"/>
      <c r="I105" s="137"/>
      <c r="J105" s="25"/>
      <c r="K105" s="25"/>
      <c r="L105" s="25"/>
    </row>
    <row r="106" spans="8:12">
      <c r="H106" s="71"/>
      <c r="I106" s="137"/>
      <c r="J106" s="25"/>
      <c r="K106" s="25"/>
      <c r="L106" s="25"/>
    </row>
    <row r="107" spans="8:12">
      <c r="H107" s="71"/>
      <c r="I107" s="137"/>
      <c r="J107" s="25"/>
      <c r="K107" s="25"/>
      <c r="L107" s="25"/>
    </row>
    <row r="108" spans="8:12">
      <c r="H108" s="71"/>
      <c r="I108" s="137"/>
      <c r="J108" s="25"/>
      <c r="K108" s="25"/>
      <c r="L108" s="25"/>
    </row>
    <row r="109" spans="8:12">
      <c r="H109" s="71"/>
      <c r="I109" s="137"/>
      <c r="J109" s="25"/>
      <c r="K109" s="25"/>
      <c r="L109" s="25"/>
    </row>
    <row r="110" spans="8:12">
      <c r="H110" s="71"/>
      <c r="I110" s="137"/>
      <c r="J110" s="25"/>
      <c r="K110" s="25"/>
      <c r="L110" s="25"/>
    </row>
    <row r="111" spans="8:12">
      <c r="H111" s="71"/>
      <c r="I111" s="137"/>
      <c r="J111" s="25"/>
      <c r="K111" s="25"/>
      <c r="L111" s="25"/>
    </row>
    <row r="112" spans="8:12">
      <c r="H112" s="71"/>
      <c r="I112" s="137"/>
      <c r="J112" s="25"/>
      <c r="K112" s="25"/>
      <c r="L112" s="25"/>
    </row>
    <row r="113" spans="8:12">
      <c r="H113" s="71"/>
      <c r="I113" s="137"/>
      <c r="J113" s="25"/>
      <c r="K113" s="25"/>
      <c r="L113" s="25"/>
    </row>
    <row r="114" spans="8:12">
      <c r="H114" s="71"/>
      <c r="I114" s="137"/>
      <c r="J114" s="25"/>
      <c r="K114" s="25"/>
      <c r="L114" s="25"/>
    </row>
    <row r="115" spans="8:12">
      <c r="H115" s="71"/>
      <c r="I115" s="137"/>
      <c r="J115" s="25"/>
      <c r="K115" s="25"/>
      <c r="L115" s="25"/>
    </row>
    <row r="116" spans="8:12">
      <c r="H116" s="71"/>
      <c r="I116" s="137"/>
      <c r="J116" s="25"/>
      <c r="K116" s="25"/>
      <c r="L116" s="25"/>
    </row>
    <row r="117" spans="8:12">
      <c r="H117" s="71"/>
      <c r="I117" s="137"/>
      <c r="J117" s="25"/>
      <c r="K117" s="25"/>
      <c r="L117" s="25"/>
    </row>
    <row r="118" spans="8:12">
      <c r="H118" s="71"/>
      <c r="I118" s="137"/>
      <c r="J118" s="25"/>
      <c r="K118" s="25"/>
      <c r="L118" s="25"/>
    </row>
    <row r="119" spans="8:12">
      <c r="H119" s="71"/>
      <c r="I119" s="137"/>
      <c r="J119" s="25"/>
      <c r="K119" s="25"/>
      <c r="L119" s="25"/>
    </row>
    <row r="120" spans="8:12">
      <c r="H120" s="71"/>
      <c r="I120" s="137"/>
      <c r="J120" s="25"/>
      <c r="K120" s="25"/>
      <c r="L120" s="25"/>
    </row>
    <row r="121" spans="8:12">
      <c r="H121" s="71"/>
      <c r="I121" s="137"/>
      <c r="J121" s="25"/>
      <c r="K121" s="25"/>
      <c r="L121" s="25"/>
    </row>
    <row r="122" spans="8:12">
      <c r="H122" s="71"/>
      <c r="I122" s="137"/>
      <c r="J122" s="25"/>
      <c r="K122" s="25"/>
      <c r="L122" s="25"/>
    </row>
    <row r="123" spans="8:12">
      <c r="H123" s="71"/>
      <c r="I123" s="137"/>
      <c r="J123" s="25"/>
      <c r="K123" s="25"/>
      <c r="L123" s="25"/>
    </row>
    <row r="124" spans="8:12">
      <c r="H124" s="71"/>
      <c r="I124" s="137"/>
      <c r="J124" s="25"/>
      <c r="K124" s="25"/>
      <c r="L124" s="25"/>
    </row>
    <row r="125" spans="8:12">
      <c r="H125" s="71"/>
      <c r="I125" s="137"/>
      <c r="J125" s="25"/>
      <c r="K125" s="25"/>
      <c r="L125" s="25"/>
    </row>
    <row r="126" spans="8:12">
      <c r="H126" s="71"/>
      <c r="I126" s="137"/>
      <c r="J126" s="25"/>
      <c r="K126" s="25"/>
      <c r="L126" s="25"/>
    </row>
    <row r="127" spans="8:12">
      <c r="H127" s="71"/>
      <c r="I127" s="137"/>
      <c r="J127" s="25"/>
      <c r="K127" s="25"/>
      <c r="L127" s="25"/>
    </row>
    <row r="128" spans="8:12">
      <c r="H128" s="71"/>
      <c r="I128" s="137"/>
      <c r="J128" s="25"/>
      <c r="K128" s="25"/>
      <c r="L128" s="25"/>
    </row>
    <row r="129" spans="8:12">
      <c r="H129" s="71"/>
      <c r="I129" s="137"/>
      <c r="J129" s="25"/>
      <c r="K129" s="25"/>
      <c r="L129" s="25"/>
    </row>
    <row r="130" spans="8:12">
      <c r="H130" s="71"/>
      <c r="I130" s="137"/>
      <c r="J130" s="25"/>
      <c r="K130" s="25"/>
      <c r="L130" s="25"/>
    </row>
    <row r="131" spans="8:12">
      <c r="H131" s="71"/>
      <c r="I131" s="137"/>
      <c r="J131" s="25"/>
      <c r="K131" s="25"/>
      <c r="L131" s="25"/>
    </row>
    <row r="132" spans="8:12">
      <c r="H132" s="71"/>
      <c r="I132" s="137"/>
      <c r="J132" s="25"/>
      <c r="K132" s="25"/>
      <c r="L132" s="25"/>
    </row>
    <row r="133" spans="8:12">
      <c r="H133" s="71"/>
      <c r="I133" s="137"/>
      <c r="J133" s="25"/>
      <c r="K133" s="25"/>
      <c r="L133" s="25"/>
    </row>
    <row r="134" spans="8:12">
      <c r="H134" s="71"/>
      <c r="I134" s="137"/>
      <c r="J134" s="25"/>
      <c r="K134" s="25"/>
      <c r="L134" s="25"/>
    </row>
    <row r="135" spans="8:12">
      <c r="H135" s="71"/>
      <c r="I135" s="137"/>
      <c r="J135" s="25"/>
      <c r="K135" s="25"/>
      <c r="L135" s="25"/>
    </row>
    <row r="136" spans="8:12">
      <c r="H136" s="71"/>
      <c r="I136" s="137"/>
      <c r="J136" s="25"/>
      <c r="K136" s="25"/>
      <c r="L136" s="25"/>
    </row>
    <row r="137" spans="8:12">
      <c r="H137" s="71"/>
      <c r="I137" s="137"/>
      <c r="J137" s="25"/>
      <c r="K137" s="25"/>
      <c r="L137" s="25"/>
    </row>
    <row r="138" spans="8:12">
      <c r="H138" s="71"/>
      <c r="I138" s="137"/>
      <c r="J138" s="25"/>
      <c r="K138" s="25"/>
      <c r="L138" s="25"/>
    </row>
    <row r="139" spans="8:12">
      <c r="H139" s="71"/>
      <c r="I139" s="137"/>
      <c r="J139" s="25"/>
      <c r="K139" s="25"/>
      <c r="L139" s="25"/>
    </row>
    <row r="140" spans="8:12">
      <c r="H140" s="71"/>
      <c r="I140" s="137"/>
      <c r="J140" s="25"/>
      <c r="K140" s="25"/>
      <c r="L140" s="25"/>
    </row>
    <row r="141" spans="8:12">
      <c r="H141" s="71"/>
      <c r="I141" s="137"/>
      <c r="J141" s="25"/>
      <c r="K141" s="25"/>
      <c r="L141" s="25"/>
    </row>
    <row r="142" spans="8:12">
      <c r="H142" s="71"/>
      <c r="I142" s="137"/>
      <c r="J142" s="25"/>
      <c r="K142" s="25"/>
      <c r="L142" s="25"/>
    </row>
    <row r="143" spans="8:12">
      <c r="H143" s="71"/>
      <c r="I143" s="137"/>
      <c r="J143" s="25"/>
      <c r="K143" s="25"/>
      <c r="L143" s="25"/>
    </row>
    <row r="144" spans="8:12">
      <c r="H144" s="71"/>
      <c r="I144" s="137"/>
      <c r="J144" s="25"/>
      <c r="K144" s="25"/>
      <c r="L144" s="25"/>
    </row>
    <row r="145" spans="8:12">
      <c r="H145" s="71"/>
      <c r="I145" s="137"/>
      <c r="J145" s="25"/>
      <c r="K145" s="25"/>
      <c r="L145" s="25"/>
    </row>
    <row r="146" spans="8:12">
      <c r="H146" s="71"/>
      <c r="I146" s="137"/>
      <c r="J146" s="25"/>
      <c r="K146" s="25"/>
      <c r="L146" s="25"/>
    </row>
    <row r="147" spans="8:12">
      <c r="H147" s="71"/>
      <c r="I147" s="137"/>
      <c r="J147" s="25"/>
      <c r="K147" s="25"/>
      <c r="L147" s="25"/>
    </row>
    <row r="148" spans="8:12">
      <c r="H148" s="71"/>
      <c r="I148" s="137"/>
      <c r="J148" s="25"/>
      <c r="K148" s="25"/>
      <c r="L148" s="25"/>
    </row>
    <row r="149" spans="8:12">
      <c r="H149" s="71"/>
      <c r="I149" s="137"/>
      <c r="J149" s="25"/>
      <c r="K149" s="25"/>
      <c r="L149" s="25"/>
    </row>
    <row r="150" spans="8:12">
      <c r="H150" s="71"/>
      <c r="I150" s="137"/>
      <c r="J150" s="25"/>
      <c r="K150" s="25"/>
      <c r="L150" s="25"/>
    </row>
    <row r="151" spans="8:12">
      <c r="H151" s="71"/>
      <c r="I151" s="137"/>
      <c r="J151" s="25"/>
      <c r="K151" s="25"/>
      <c r="L151" s="25"/>
    </row>
    <row r="152" spans="8:12">
      <c r="H152" s="71"/>
      <c r="I152" s="137"/>
      <c r="J152" s="25"/>
      <c r="K152" s="25"/>
      <c r="L152" s="25"/>
    </row>
    <row r="153" spans="8:12">
      <c r="H153" s="71"/>
      <c r="I153" s="137"/>
      <c r="J153" s="25"/>
      <c r="K153" s="25"/>
      <c r="L153" s="25"/>
    </row>
    <row r="154" spans="8:12">
      <c r="H154" s="71"/>
      <c r="I154" s="137"/>
      <c r="J154" s="25"/>
      <c r="K154" s="25"/>
      <c r="L154" s="25"/>
    </row>
    <row r="155" spans="8:12">
      <c r="H155" s="71"/>
      <c r="I155" s="137"/>
      <c r="J155" s="25"/>
      <c r="K155" s="25"/>
      <c r="L155" s="25"/>
    </row>
    <row r="156" spans="8:12">
      <c r="H156" s="71"/>
      <c r="I156" s="137"/>
      <c r="J156" s="25"/>
      <c r="K156" s="25"/>
      <c r="L156" s="25"/>
    </row>
    <row r="157" spans="8:12">
      <c r="H157" s="71"/>
      <c r="I157" s="137"/>
      <c r="J157" s="25"/>
      <c r="K157" s="25"/>
      <c r="L157" s="25"/>
    </row>
    <row r="158" spans="8:12">
      <c r="H158" s="71"/>
      <c r="I158" s="137"/>
      <c r="J158" s="25"/>
      <c r="K158" s="25"/>
      <c r="L158" s="25"/>
    </row>
    <row r="159" spans="8:12">
      <c r="H159" s="71"/>
      <c r="I159" s="137"/>
      <c r="J159" s="25"/>
      <c r="K159" s="25"/>
      <c r="L159" s="25"/>
    </row>
    <row r="160" spans="8:12">
      <c r="H160" s="71"/>
      <c r="I160" s="137"/>
      <c r="J160" s="25"/>
      <c r="K160" s="25"/>
      <c r="L160" s="25"/>
    </row>
    <row r="161" spans="8:12">
      <c r="H161" s="71"/>
      <c r="I161" s="137"/>
      <c r="J161" s="25"/>
      <c r="K161" s="25"/>
      <c r="L161" s="25"/>
    </row>
    <row r="162" spans="8:12">
      <c r="H162" s="71"/>
      <c r="I162" s="137"/>
      <c r="J162" s="25"/>
      <c r="K162" s="25"/>
      <c r="L162" s="25"/>
    </row>
    <row r="163" spans="8:12">
      <c r="H163" s="71"/>
      <c r="I163" s="137"/>
      <c r="J163" s="25"/>
      <c r="K163" s="25"/>
      <c r="L163" s="25"/>
    </row>
    <row r="164" spans="8:12">
      <c r="H164" s="71"/>
      <c r="I164" s="137"/>
      <c r="J164" s="25"/>
      <c r="K164" s="25"/>
      <c r="L164" s="25"/>
    </row>
    <row r="165" spans="8:12">
      <c r="H165" s="71"/>
      <c r="I165" s="137"/>
      <c r="J165" s="25"/>
      <c r="K165" s="25"/>
      <c r="L165" s="25"/>
    </row>
    <row r="166" spans="8:12">
      <c r="H166" s="71"/>
      <c r="I166" s="137"/>
      <c r="J166" s="25"/>
      <c r="K166" s="25"/>
      <c r="L166" s="25"/>
    </row>
    <row r="167" spans="8:12">
      <c r="H167" s="71"/>
      <c r="I167" s="137"/>
      <c r="J167" s="25"/>
      <c r="K167" s="25"/>
      <c r="L167" s="25"/>
    </row>
    <row r="168" spans="8:12">
      <c r="H168" s="71"/>
      <c r="I168" s="137"/>
      <c r="J168" s="25"/>
      <c r="K168" s="25"/>
      <c r="L168" s="25"/>
    </row>
    <row r="169" spans="8:12">
      <c r="H169" s="71"/>
      <c r="I169" s="137"/>
      <c r="J169" s="25"/>
      <c r="K169" s="25"/>
      <c r="L169" s="25"/>
    </row>
    <row r="170" spans="8:12">
      <c r="H170" s="71"/>
      <c r="I170" s="137"/>
      <c r="J170" s="25"/>
      <c r="K170" s="25"/>
      <c r="L170" s="25"/>
    </row>
    <row r="171" spans="8:12">
      <c r="H171" s="71"/>
      <c r="I171" s="137"/>
      <c r="J171" s="25"/>
      <c r="K171" s="25"/>
      <c r="L171" s="25"/>
    </row>
    <row r="172" spans="8:12">
      <c r="H172" s="71"/>
      <c r="I172" s="137"/>
      <c r="J172" s="25"/>
      <c r="K172" s="25"/>
      <c r="L172" s="25"/>
    </row>
    <row r="173" spans="8:12">
      <c r="H173" s="71"/>
      <c r="I173" s="137"/>
      <c r="J173" s="25"/>
      <c r="K173" s="25"/>
      <c r="L173" s="25"/>
    </row>
    <row r="174" spans="8:12">
      <c r="H174" s="71"/>
      <c r="I174" s="137"/>
      <c r="J174" s="25"/>
      <c r="K174" s="25"/>
      <c r="L174" s="25"/>
    </row>
    <row r="175" spans="8:12">
      <c r="H175" s="71"/>
      <c r="I175" s="137"/>
      <c r="J175" s="25"/>
      <c r="K175" s="25"/>
      <c r="L175" s="25"/>
    </row>
    <row r="176" spans="8:12">
      <c r="H176" s="71"/>
      <c r="I176" s="137"/>
      <c r="J176" s="25"/>
      <c r="K176" s="25"/>
      <c r="L176" s="25"/>
    </row>
    <row r="177" spans="8:12">
      <c r="H177" s="71"/>
      <c r="I177" s="137"/>
      <c r="J177" s="25"/>
      <c r="K177" s="25"/>
      <c r="L177" s="25"/>
    </row>
    <row r="178" spans="8:12">
      <c r="H178" s="71"/>
      <c r="I178" s="137"/>
      <c r="J178" s="25"/>
      <c r="K178" s="25"/>
      <c r="L178" s="25"/>
    </row>
    <row r="179" spans="8:12">
      <c r="H179" s="71"/>
      <c r="I179" s="137"/>
      <c r="J179" s="25"/>
      <c r="K179" s="25"/>
      <c r="L179" s="25"/>
    </row>
    <row r="180" spans="8:12">
      <c r="H180" s="71"/>
      <c r="I180" s="137"/>
      <c r="J180" s="25"/>
      <c r="K180" s="25"/>
      <c r="L180" s="25"/>
    </row>
    <row r="181" spans="8:12">
      <c r="H181" s="71"/>
      <c r="I181" s="137"/>
      <c r="J181" s="25"/>
      <c r="K181" s="25"/>
      <c r="L181" s="25"/>
    </row>
    <row r="182" spans="8:12">
      <c r="H182" s="71"/>
      <c r="I182" s="137"/>
      <c r="J182" s="25"/>
      <c r="K182" s="25"/>
      <c r="L182" s="25"/>
    </row>
    <row r="183" spans="8:12">
      <c r="H183" s="71"/>
      <c r="I183" s="137"/>
      <c r="J183" s="25"/>
      <c r="K183" s="25"/>
      <c r="L183" s="25"/>
    </row>
    <row r="184" spans="8:12">
      <c r="H184" s="71"/>
      <c r="I184" s="137"/>
      <c r="J184" s="25"/>
      <c r="K184" s="25"/>
      <c r="L184" s="25"/>
    </row>
    <row r="185" spans="8:12">
      <c r="H185" s="71"/>
      <c r="I185" s="137"/>
      <c r="J185" s="25"/>
      <c r="K185" s="25"/>
      <c r="L185" s="25"/>
    </row>
    <row r="186" spans="8:12">
      <c r="H186" s="71"/>
      <c r="I186" s="137"/>
      <c r="J186" s="25"/>
      <c r="K186" s="25"/>
      <c r="L186" s="25"/>
    </row>
    <row r="187" spans="8:12">
      <c r="H187" s="71"/>
      <c r="I187" s="137"/>
      <c r="J187" s="25"/>
      <c r="K187" s="25"/>
      <c r="L187" s="25"/>
    </row>
    <row r="188" spans="8:12">
      <c r="H188" s="71"/>
      <c r="I188" s="137"/>
      <c r="J188" s="25"/>
      <c r="K188" s="25"/>
      <c r="L188" s="25"/>
    </row>
    <row r="189" spans="8:12">
      <c r="H189" s="71"/>
      <c r="I189" s="137"/>
      <c r="J189" s="25"/>
      <c r="K189" s="25"/>
      <c r="L189" s="25"/>
    </row>
    <row r="190" spans="8:12">
      <c r="H190" s="71"/>
      <c r="I190" s="137"/>
      <c r="J190" s="25"/>
      <c r="K190" s="25"/>
      <c r="L190" s="25"/>
    </row>
    <row r="191" spans="8:12">
      <c r="H191" s="71"/>
      <c r="I191" s="137"/>
      <c r="J191" s="25"/>
      <c r="K191" s="25"/>
      <c r="L191" s="25"/>
    </row>
  </sheetData>
  <mergeCells count="63">
    <mergeCell ref="K34:K35"/>
    <mergeCell ref="J42:J46"/>
    <mergeCell ref="L42:L46"/>
    <mergeCell ref="A43:A45"/>
    <mergeCell ref="B43:B45"/>
    <mergeCell ref="K43:K46"/>
    <mergeCell ref="J38:J41"/>
    <mergeCell ref="A14:A22"/>
    <mergeCell ref="B14:B22"/>
    <mergeCell ref="A34:A35"/>
    <mergeCell ref="B34:B35"/>
    <mergeCell ref="C34:C35"/>
    <mergeCell ref="J24:J26"/>
    <mergeCell ref="L24:L26"/>
    <mergeCell ref="A25:A26"/>
    <mergeCell ref="B25:B26"/>
    <mergeCell ref="A63:A65"/>
    <mergeCell ref="C25:C26"/>
    <mergeCell ref="K25:K26"/>
    <mergeCell ref="L27:L32"/>
    <mergeCell ref="A28:A32"/>
    <mergeCell ref="B28:B32"/>
    <mergeCell ref="C28:C32"/>
    <mergeCell ref="J28:J32"/>
    <mergeCell ref="K28:K32"/>
    <mergeCell ref="J33:J36"/>
    <mergeCell ref="L33:L36"/>
    <mergeCell ref="K60:K62"/>
    <mergeCell ref="A9:L9"/>
    <mergeCell ref="A11:A12"/>
    <mergeCell ref="B11:B12"/>
    <mergeCell ref="C11:C12"/>
    <mergeCell ref="J11:J12"/>
    <mergeCell ref="K11:K12"/>
    <mergeCell ref="L11:L12"/>
    <mergeCell ref="D11:I11"/>
    <mergeCell ref="J7:L7"/>
    <mergeCell ref="J1:L1"/>
    <mergeCell ref="J2:L2"/>
    <mergeCell ref="J3:L3"/>
    <mergeCell ref="J4:L4"/>
    <mergeCell ref="J6:L6"/>
    <mergeCell ref="A68:C71"/>
    <mergeCell ref="H71:I71"/>
    <mergeCell ref="J48:J51"/>
    <mergeCell ref="L48:L51"/>
    <mergeCell ref="A49:A51"/>
    <mergeCell ref="B49:B51"/>
    <mergeCell ref="K49:K51"/>
    <mergeCell ref="J58:J62"/>
    <mergeCell ref="L52:L56"/>
    <mergeCell ref="A54:A56"/>
    <mergeCell ref="H67:I67"/>
    <mergeCell ref="B63:B65"/>
    <mergeCell ref="L63:L65"/>
    <mergeCell ref="B54:B56"/>
    <mergeCell ref="A60:A62"/>
    <mergeCell ref="B60:B62"/>
    <mergeCell ref="A67:E67"/>
    <mergeCell ref="L38:L41"/>
    <mergeCell ref="A39:A41"/>
    <mergeCell ref="B39:B41"/>
    <mergeCell ref="K39:K41"/>
  </mergeCells>
  <pageMargins left="1.1811023622047245" right="0.59055118110236227" top="0.78740157480314965" bottom="0.78740157480314965" header="0.31496062992125984" footer="0.31496062992125984"/>
  <pageSetup paperSize="9" scale="46" fitToHeight="0" orientation="landscape" r:id="rId1"/>
  <rowBreaks count="2" manualBreakCount="2">
    <brk id="32" max="11" man="1"/>
    <brk id="52" max="11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2018-04-16T06:10:58Z</cp:lastPrinted>
  <dcterms:created xsi:type="dcterms:W3CDTF">2006-09-16T00:00:00Z</dcterms:created>
  <dcterms:modified xsi:type="dcterms:W3CDTF">2022-01-31T07:19:05Z</dcterms:modified>
</cp:coreProperties>
</file>